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vsd" ContentType="application/vnd.visi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2.xml" ContentType="application/vnd.openxmlformats-officedocument.spreadsheetml.comments+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Z:\COMUNIDAD HSVA\CARGUE INDICADORES\2025\PLANEACIÓN\POA\POA 2025\PRIMER SEGUIMIENTO\"/>
    </mc:Choice>
  </mc:AlternateContent>
  <xr:revisionPtr revIDLastSave="0" documentId="13_ncr:1_{3E574037-1714-49EE-A962-FCD3861C80D5}" xr6:coauthVersionLast="47" xr6:coauthVersionMax="47" xr10:uidLastSave="{00000000-0000-0000-0000-000000000000}"/>
  <bookViews>
    <workbookView xWindow="-110" yWindow="-110" windowWidth="19420" windowHeight="10420" firstSheet="12" activeTab="14" xr2:uid="{00000000-000D-0000-FFFF-FFFF00000000}"/>
  </bookViews>
  <sheets>
    <sheet name="MEJORAMIENTO CONTINUO" sheetId="49" r:id="rId1"/>
    <sheet name="TIC´S" sheetId="48" r:id="rId2"/>
    <sheet name="DEFENSA JURÍDICA" sheetId="45" r:id="rId3"/>
    <sheet name="TESORERIA" sheetId="4" r:id="rId4"/>
    <sheet name="CONTABILIDAD" sheetId="7" r:id="rId5"/>
    <sheet name="PRESUPUESTO" sheetId="8" r:id="rId6"/>
    <sheet name="AUDITORIA CUENTAS MEDICA" sheetId="9" r:id="rId7"/>
    <sheet name="FACTURACION" sheetId="3" r:id="rId8"/>
    <sheet name="CARTERA" sheetId="10" r:id="rId9"/>
    <sheet name="COSTOS" sheetId="12" r:id="rId10"/>
    <sheet name="RECURSOS FISICOS" sheetId="13" r:id="rId11"/>
    <sheet name="GESTIÓN BIOMEDICA" sheetId="14" r:id="rId12"/>
    <sheet name="ALMACÉN" sheetId="15" r:id="rId13"/>
    <sheet name="SISTEMAS DE INFORMACION" sheetId="16" state="hidden" r:id="rId14"/>
    <sheet name="ARCHIVO GENERAL" sheetId="17" r:id="rId15"/>
    <sheet name="ESTADISTICA" sheetId="18" r:id="rId16"/>
    <sheet name="SST" sheetId="22" r:id="rId17"/>
    <sheet name="TALENTO HUMANO" sheetId="19" r:id="rId18"/>
    <sheet name="SIAU" sheetId="40" r:id="rId19"/>
    <sheet name="EVALUACION" sheetId="47" r:id="rId20"/>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9" i="12" l="1"/>
  <c r="C36" i="15"/>
  <c r="C35" i="15"/>
  <c r="C34" i="15"/>
  <c r="C33" i="15"/>
  <c r="C36" i="10"/>
  <c r="C34" i="10"/>
  <c r="C40" i="9"/>
  <c r="C39" i="9"/>
  <c r="C38" i="9"/>
  <c r="C37" i="8"/>
  <c r="C36" i="8"/>
  <c r="C35" i="48"/>
  <c r="C36" i="49"/>
  <c r="C31" i="13"/>
  <c r="C36" i="48"/>
  <c r="S22" i="48"/>
  <c r="C37" i="49"/>
  <c r="C38" i="49" l="1"/>
  <c r="S13" i="48"/>
  <c r="S11" i="48"/>
  <c r="C37" i="48" l="1"/>
  <c r="C37" i="18"/>
  <c r="B17" i="47" s="1"/>
  <c r="E17" i="47" s="1"/>
  <c r="C41" i="19"/>
  <c r="B13" i="47" s="1"/>
  <c r="S19" i="17"/>
  <c r="C42" i="17" s="1"/>
  <c r="B16" i="47" s="1"/>
  <c r="E16" i="47" s="1"/>
  <c r="C42" i="19"/>
  <c r="D13" i="47" s="1"/>
  <c r="C35" i="14"/>
  <c r="B9" i="47"/>
  <c r="C8" i="47"/>
  <c r="C6" i="47"/>
  <c r="C39" i="22"/>
  <c r="B14" i="47" s="1"/>
  <c r="E14" i="47" s="1"/>
  <c r="C31" i="40"/>
  <c r="D15" i="47" s="1"/>
  <c r="C45" i="45"/>
  <c r="C2" i="47" s="1"/>
  <c r="C32" i="40"/>
  <c r="B15" i="47" s="1"/>
  <c r="C36" i="14"/>
  <c r="B11" i="47" s="1"/>
  <c r="C30" i="12"/>
  <c r="C9" i="47" s="1"/>
  <c r="C35" i="10"/>
  <c r="B8" i="47" s="1"/>
  <c r="C34" i="3"/>
  <c r="B7" i="47" s="1"/>
  <c r="C35" i="3"/>
  <c r="C7" i="47" s="1"/>
  <c r="B6" i="47"/>
  <c r="D6" i="47"/>
  <c r="C5" i="47"/>
  <c r="B5" i="47"/>
  <c r="C32" i="7"/>
  <c r="C4" i="47" s="1"/>
  <c r="C31" i="7"/>
  <c r="B4" i="47" s="1"/>
  <c r="C31" i="4"/>
  <c r="C3" i="47" s="1"/>
  <c r="C30" i="4"/>
  <c r="B3" i="47" s="1"/>
  <c r="B12" i="47" l="1"/>
  <c r="E15" i="47"/>
  <c r="E5" i="47"/>
  <c r="E8" i="47"/>
  <c r="E6" i="47"/>
  <c r="E7" i="47"/>
  <c r="E9" i="47"/>
  <c r="E13" i="47"/>
  <c r="C43" i="19"/>
  <c r="C44" i="45"/>
  <c r="B2" i="47" s="1"/>
  <c r="V30" i="10" l="1"/>
  <c r="E4" i="47" l="1"/>
  <c r="E3" i="47"/>
  <c r="E2" i="47"/>
  <c r="C40" i="22" l="1"/>
  <c r="C33" i="40" l="1"/>
  <c r="C46" i="45"/>
  <c r="C43" i="17"/>
  <c r="D12" i="47"/>
  <c r="C12" i="47"/>
  <c r="C18" i="47" s="1"/>
  <c r="B22" i="47" s="1"/>
  <c r="D11" i="47"/>
  <c r="E11" i="47" s="1"/>
  <c r="D10" i="47"/>
  <c r="C32" i="13"/>
  <c r="B10" i="47" s="1"/>
  <c r="D18" i="47" l="1"/>
  <c r="C22" i="47" s="1"/>
  <c r="E12" i="47"/>
  <c r="E10" i="47"/>
  <c r="B18" i="47"/>
  <c r="C37" i="14"/>
  <c r="A22" i="47" l="1"/>
  <c r="E18" i="47"/>
  <c r="D22" i="47" s="1"/>
  <c r="C38" i="18"/>
  <c r="C45" i="16"/>
  <c r="C44" i="16"/>
  <c r="C43" i="16"/>
  <c r="C42" i="16"/>
  <c r="C33" i="13"/>
  <c r="C36" i="3"/>
  <c r="C41" i="9"/>
  <c r="C33" i="7"/>
  <c r="C32" i="4"/>
  <c r="C46" i="16" l="1"/>
  <c r="C31" i="12"/>
  <c r="C3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Planeación</author>
  </authors>
  <commentList>
    <comment ref="C18" authorId="0" shapeId="0" xr:uid="{00000000-0006-0000-0000-000001000000}">
      <text>
        <r>
          <rPr>
            <b/>
            <sz val="9"/>
            <color indexed="81"/>
            <rFont val="Tahoma"/>
            <family val="2"/>
          </rPr>
          <t>Oficina de Planeación:</t>
        </r>
        <r>
          <rPr>
            <sz val="9"/>
            <color indexed="81"/>
            <rFont val="Tahoma"/>
            <family val="2"/>
          </rPr>
          <t xml:space="preserve">
Andrea IAAS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ALFREDO</author>
  </authors>
  <commentList>
    <comment ref="R13" authorId="0" shapeId="0" xr:uid="{00000000-0006-0000-1100-000001000000}">
      <text>
        <r>
          <rPr>
            <b/>
            <sz val="9"/>
            <color indexed="81"/>
            <rFont val="Tahoma"/>
            <family val="2"/>
          </rPr>
          <t>ALFREDO:</t>
        </r>
        <r>
          <rPr>
            <sz val="9"/>
            <color indexed="81"/>
            <rFont val="Tahoma"/>
            <family val="2"/>
          </rPr>
          <t xml:space="preserve">
CUANTAS HOJAS DE VIDA SE REVISARAN MENSUAL??? META</t>
        </r>
      </text>
    </comment>
    <comment ref="Q17" authorId="0" shapeId="0" xr:uid="{00000000-0006-0000-1100-000002000000}">
      <text>
        <r>
          <rPr>
            <b/>
            <sz val="9"/>
            <color indexed="81"/>
            <rFont val="Tahoma"/>
            <family val="2"/>
          </rPr>
          <t>ALFREDO:
EN QUE MES SE A REALIZAR REINDUCCION???</t>
        </r>
      </text>
    </comment>
    <comment ref="Q20" authorId="0" shapeId="0" xr:uid="{00000000-0006-0000-1100-000003000000}">
      <text>
        <r>
          <rPr>
            <b/>
            <sz val="9"/>
            <color indexed="81"/>
            <rFont val="Tahoma"/>
            <family val="2"/>
          </rPr>
          <t>ALFREDO:</t>
        </r>
        <r>
          <rPr>
            <sz val="9"/>
            <color indexed="81"/>
            <rFont val="Tahoma"/>
            <family val="2"/>
          </rPr>
          <t xml:space="preserve">
EN QUE MES SE VA APLICAR LA ENCUESTA CLIMA LABORAL????</t>
        </r>
      </text>
    </comment>
  </commentList>
</comments>
</file>

<file path=xl/sharedStrings.xml><?xml version="1.0" encoding="utf-8"?>
<sst xmlns="http://schemas.openxmlformats.org/spreadsheetml/2006/main" count="2335" uniqueCount="1238">
  <si>
    <t>LISTA DE CHEQUEO PLANES OPERATIVOS ANUALES - POA´S</t>
  </si>
  <si>
    <t>PERSPECTIVAS</t>
  </si>
  <si>
    <t>OBJETIVOS ESTRATEGICOS</t>
  </si>
  <si>
    <t>COMO</t>
  </si>
  <si>
    <t>EVIDENCIA</t>
  </si>
  <si>
    <t>INDICADOR</t>
  </si>
  <si>
    <t>RESULTADO</t>
  </si>
  <si>
    <t>OBSERVACIONES</t>
  </si>
  <si>
    <t>MES</t>
  </si>
  <si>
    <t>PROCESO GESTIÓN DIRECCIONAMIENTO ESTRATEGICO</t>
  </si>
  <si>
    <t xml:space="preserve">SISTEMA INTEGRADO DE GESTION </t>
  </si>
  <si>
    <r>
      <t>CODIGO</t>
    </r>
    <r>
      <rPr>
        <sz val="9"/>
        <rFont val="Arial"/>
        <family val="2"/>
      </rPr>
      <t>: GDE/2-REG-005</t>
    </r>
  </si>
  <si>
    <r>
      <t>VERSIÓN</t>
    </r>
    <r>
      <rPr>
        <sz val="9"/>
        <rFont val="Arial"/>
        <family val="2"/>
      </rPr>
      <t>: 03</t>
    </r>
  </si>
  <si>
    <r>
      <t>FECHA</t>
    </r>
    <r>
      <rPr>
        <sz val="9"/>
        <rFont val="Arial"/>
        <family val="2"/>
      </rPr>
      <t>: 16/05/2017</t>
    </r>
  </si>
  <si>
    <t>LIDER DEL PROCESO:</t>
  </si>
  <si>
    <t>_________________________________________</t>
  </si>
  <si>
    <t>PROF. APOYO PLANEACION:____________________________________</t>
  </si>
  <si>
    <t>QUE</t>
  </si>
  <si>
    <t>APRENDIZAJE Y CRECIMIENTO</t>
  </si>
  <si>
    <t>Fortalecer la gestión de los procesos asistenciales y administrativos en pro de la mejora continua de la institución</t>
  </si>
  <si>
    <t>Gestion de las acciones establecidas en el plan de mejoramiento del proceso</t>
  </si>
  <si>
    <t xml:space="preserve">Implementación de las actividades del Programa de Auditoria para el Mejoramiento de la Calidad. PAMEC </t>
  </si>
  <si>
    <t>Actualizar el mapa de riesgos del proceso</t>
  </si>
  <si>
    <t>Gestion de los controles del mapa de riesgos</t>
  </si>
  <si>
    <t>Garantizar  la defensa de los procesos laborales y extrajudiciales presentados al hospital san vicentes</t>
  </si>
  <si>
    <t>Asistir al 100% de audiencias programadas</t>
  </si>
  <si>
    <t>Realizar el seguimiento al 100% a las investigaciones administrativas adelantadas en contra de la ESE</t>
  </si>
  <si>
    <t>programar los comites de sentencias y conciliaciones  con proposito de exponer los casos de demandas allegadas a la entidad</t>
  </si>
  <si>
    <t>cumplimiento de los requisitos de las formas de contratacion descritos en el Estatuto de Contratacion del Hospital san vicente de Aracua</t>
  </si>
  <si>
    <t>Capacitacion sobre diseño y elaboracion de estudio previos para la adquisicion de bienes y servicios.</t>
  </si>
  <si>
    <t>Vigilar que se realice la evaluacion a proveedores y evaluacion a los productos y/o servicios contratados por la entidad a cargo de los  supervisores asignados.</t>
  </si>
  <si>
    <t>Actualizacion del Normograma institucional.</t>
  </si>
  <si>
    <t>Custodia de la contratacion y expedientes judiciales de la oficina juridca</t>
  </si>
  <si>
    <t>TALENTO HUMANO</t>
  </si>
  <si>
    <t>Implementar Estrategias de Intervención a los Servidores Públicos y Colaboradores de la ESE en el Marco de Fortalecer sus Competencias con el Fin de Crear Valor en los Resultados Individuales</t>
  </si>
  <si>
    <t>Capacitacion del Manual de Supervision a los supervisores designados para contratacion interna</t>
  </si>
  <si>
    <t>Garantizar el recurso humano en la defensa de los procesos judiciales y laborales en contra y/o iniciados por la entidad.</t>
  </si>
  <si>
    <t>Realizar proceso de reinduccion al personal de la oficina juridica en temas referentes a: plataforma estrategica, principios y valores corporativos, MECI, Gestion de la calidad, Atencion al usuario</t>
  </si>
  <si>
    <t>PERSPECTIVA FINANCIERA y GERENCIAL</t>
  </si>
  <si>
    <t>Fortalecer la sostenibilidad económica y el crecimiento financiero de la entidad,  mediante un modelo de gestion empresarial que maximise las ganancias operacionales y generen una rentabilidad economica y social</t>
  </si>
  <si>
    <t>Garantizar la respuesta de los derehos de peticion en los terminos establecidos por la normatividad vigente.</t>
  </si>
  <si>
    <t>Reportar oportunamente a la plataforma de SIA OBSERVA de la Contraloria Departamental la contratacion legalizada en el mes a reportar.</t>
  </si>
  <si>
    <t xml:space="preserve">Reportar en la plataforma del SECOP  toda la contratacion realizada en el mes a reportar. </t>
  </si>
  <si>
    <t>GERENCIA DE LA INFORMACION</t>
  </si>
  <si>
    <t>Mejorar la eficiencia de los recursos tecnologicos existentes en la institucion, para que sean el apoyo vital en la toma de decisiones y brinden una ventaja competitiva mediante la generacion de valor agragado.</t>
  </si>
  <si>
    <t>Diligenciamiento y Reporte del tablero de indicadores del proceso</t>
  </si>
  <si>
    <t>Colocar en funcionamiento las TRD, regalmentadas por la ley 594/2000, en la organización de los archivos de gestion.</t>
  </si>
  <si>
    <t xml:space="preserve">Socialización al personal del proceso  los Procedimientos actualizados </t>
  </si>
  <si>
    <t>Gestion de las acciones del plan de Mejoramiento de acuerdo al informe de hallazgos encontrados en las auditorias Integradas de gestion</t>
  </si>
  <si>
    <t>Cumplir con las actividades asignadas en el cronograma del PAMEC</t>
  </si>
  <si>
    <t>mapa de riesgos actualizado. Meta: 1 actualizacion anual, o cuando sucedan cambios en la entidad.</t>
  </si>
  <si>
    <t>Gestion de los controles establecidos en el mapa de riesgo del proceso.</t>
  </si>
  <si>
    <t>Dar respuesta oportuna a las demandas que se presenten, basados en un analisis profundo del caso.</t>
  </si>
  <si>
    <t>Representar al Hospital en Audiencias convocadas por los despachos judiciales</t>
  </si>
  <si>
    <t>Atender y responder Oportunamente las investigaciones administrativas en Contra del Hospital que hayan sido notificadas a la entidad, basados en un analisis profundo de los procesos.</t>
  </si>
  <si>
    <t>Cumplir con los comites de sentencias y conciliaciones de acuerdo a la resolucion que lo conforma.</t>
  </si>
  <si>
    <t>Cumplimiento con el lleno de los Requisitos del proceso precontractual, contractual en cumplimiento al Manual de contratacion de la ESE</t>
  </si>
  <si>
    <t>Realizar capacitacion sobre la elaboracion de estudios previos con el lleno de los requisitios.</t>
  </si>
  <si>
    <t>inspeccion al cumplimiento de la evaluacion a proveedores , evaluacion de productos y/o servicios por parte de los supervisores asignados.</t>
  </si>
  <si>
    <t>Publicacion del Normograma Institucional en la pagina web de la entidad.</t>
  </si>
  <si>
    <t>Establecer controles en el prestamo y traslado de documentos ( contratos y expedientes) hacia el archivo central u otro proceso del hospital san vicente.</t>
  </si>
  <si>
    <t>Garantizar que se cumpla el proceso  de supervision en el tramite contractual y poscontractual.</t>
  </si>
  <si>
    <t>Gestionar la contratacion de recurso humano, competente en los procesos externos de la entidad.</t>
  </si>
  <si>
    <t>Realizar reinduccion al personal de la oficina juridica</t>
  </si>
  <si>
    <t>Dar respuesta de manera eficiente a los derechos de peticion requeridos por la comunidad, entes de control.</t>
  </si>
  <si>
    <t>contratacion reportada a la plataforma SIA OBSERVA los primerso 2 dias habiles del mes siguiente.</t>
  </si>
  <si>
    <t>publicacion en la plataforma del SECOP la contratacion del mes a reportar.</t>
  </si>
  <si>
    <t>Reporte oportuno de los  indicadores de gestion del proceso con su respectivo analisis y acciones de mejora</t>
  </si>
  <si>
    <t>Aplicación de las TRD en el proceso de Juridica,  en la organización de los archivos de gestion</t>
  </si>
  <si>
    <t>(No. De Procedimientos actualizados y elaborados / No. Total de Procedimientos  del subprocesox100</t>
  </si>
  <si>
    <t>No. De procedimientos Socializados /No. De procedimientos actualizados * 100</t>
  </si>
  <si>
    <t>(No. De acciones Gestionadas /Total de acciones del plan de mejoramiento * 100</t>
  </si>
  <si>
    <t>(No. De actividades ejecutadas del Pamec/ No. De Actividades Programadas o Asignadas) x 100</t>
  </si>
  <si>
    <t>mapa de riesgos aprobado por calidad</t>
  </si>
  <si>
    <t>Total de controles eficaces / Total de riesgos del proceso*100</t>
  </si>
  <si>
    <t>No. De demandas Contestadas en los terminos establecidos / Total de demandas presentadas a la ESE</t>
  </si>
  <si>
    <t>No. De Audiencias Asistidas / No. De Audiencias Notificadas</t>
  </si>
  <si>
    <t>No. De Investigaciones atendidas oportunamente/ Total de Investigaciones notificadas a la Entidad</t>
  </si>
  <si>
    <t>Total de comites realizados / Total de comites programados x 100</t>
  </si>
  <si>
    <t>Total de contratos legalizados con el lleno de los requisitos / Total de contratos legalizados en el mes x 100</t>
  </si>
  <si>
    <t>No. De capacitaciones realizadas / No. De capacitaciones programadas x 100</t>
  </si>
  <si>
    <t>Acto Administrativo de actualizacion del Normograma Insittucional.</t>
  </si>
  <si>
    <t>Registro de prestamo de contratos debidamente diligenciado por y firmado por las partes.</t>
  </si>
  <si>
    <t>recurso humano contratado</t>
  </si>
  <si>
    <t>Total de capacitaciones realizadas / total de funcionarios y contratistas de la oficina juridica.x 100</t>
  </si>
  <si>
    <t>(Oportunidad  # dias respuesta a derecho de peticion (-) No. De dias trascurridos para la respuesta a los derechos de peticion. x100</t>
  </si>
  <si>
    <t>Total de contratos registrados en la plataforma SIA OBSERVA / Total de contratacion legalizada en el mes a reportar x 100</t>
  </si>
  <si>
    <t>Total de contratos registrados en la plataforma SECOP / Total de contratacion legalizada en el mes a reportar x 100</t>
  </si>
  <si>
    <t>Indicadores del proceso reportados los primeros 05 dias del mes entrante al reporte.</t>
  </si>
  <si>
    <t>(No. De documentos y Registros organizados de acuerdo a las tablas de rentencion documental del proceso/ Tabla de retencion documental del proceso</t>
  </si>
  <si>
    <t>RESULTADO FINAL</t>
  </si>
  <si>
    <t>Elaborar,  ajustar y aprobar los Procedimientos , manuales, instructivos aplicados al subproceso de tesoreria</t>
  </si>
  <si>
    <t>Reportar a Talento Humano, los embargos del personal vinculado a la institucion y controlar que se hagan los descuentos respectivos al personal.</t>
  </si>
  <si>
    <t>Realizar arqueo a caja diario.</t>
  </si>
  <si>
    <t>Realizar el trámite que permita cumplir con el pago oportuno de los Impuestos (Rete fuente y Rete ICA)</t>
  </si>
  <si>
    <t>Garantizar los pagos por concepto de salarios al personal de planta</t>
  </si>
  <si>
    <t>Garantizar los pagos de honorarios al personal de contrato de prestacion de servicios.</t>
  </si>
  <si>
    <t>reporte oportuno de los  indicadores de gestion del proceso mensualmente, con su respectivo analisis y acciones de mejora</t>
  </si>
  <si>
    <t xml:space="preserve">Elaboración de informes mensuales de ingresos </t>
  </si>
  <si>
    <t>Contestación del 100% de embargos</t>
  </si>
  <si>
    <t>Verificar el manejo del flujo de efectivo que posee la institución</t>
  </si>
  <si>
    <t>Apoyar la identificación de los pagos del 100% de los clientes durante el mes</t>
  </si>
  <si>
    <t>Cumplir el cronograma  de pagos de impuestos</t>
  </si>
  <si>
    <t>Realizar en el tiempo establecido los pagos de salud y pension al personal de nomina del hospital</t>
  </si>
  <si>
    <t>Establecer plan de pagos al personal de planta y contrato de prestacion de servicios, de acuerdo a directrices de la Direccion.</t>
  </si>
  <si>
    <t>Contar con la información necesaria para estructuración de informes</t>
  </si>
  <si>
    <t>No. De descuentos realizados al personal y proveedores /No. De personas reportadas a T.H. x 100</t>
  </si>
  <si>
    <t>No. De arqueos registrados / No. De arqueos programados * 100</t>
  </si>
  <si>
    <t>Total de pagos realizados de impuestos / pagos programados x 100</t>
  </si>
  <si>
    <t>(Oportunidad  # dias para el pago programado / No. De dias trascurridos para la realizacion de los pagos * 100</t>
  </si>
  <si>
    <t>Nomina pagada mensual</t>
  </si>
  <si>
    <t>Total de cuentas pagadas del personal de prestacion de servicios/ Total de cuentas radicadas en tesoreria x100</t>
  </si>
  <si>
    <t>Indicadores del proceso reportados los primeros 05 dias del mes entrante.</t>
  </si>
  <si>
    <t>No. Informes elaborados / No. De informes solicitados * 100</t>
  </si>
  <si>
    <t>Elaborar,  ajustar y aprobar los Procedimientos, manuales,guias, instructivos  del proceso de contabilidad</t>
  </si>
  <si>
    <t>Socialización al personal del proceso  los Procedimientos actualizados. Anual</t>
  </si>
  <si>
    <t>socializacion y publicacion de las politicas de contables</t>
  </si>
  <si>
    <t>Realizar la presentacón y pago oportuno de los impuestos (Retención en la Fuente, ICA)</t>
  </si>
  <si>
    <t>Revisar y conciliar los saldos de cada una de las empresas con los subprocesos de cartera, facturacion, auditoria medica, y reportarlo a los demas servicios del Area de Financiera</t>
  </si>
  <si>
    <t>Realizar los comites de saneamiento contable y comité de las NIIF. Meta: Bimestral</t>
  </si>
  <si>
    <t>Estructurar el informe "Boletin de deudores morosos del estado" con información veraz de la Institución, subirlo oportunamente a la plataforma web asignada y asegurarse del cargue y la validación- SIHO</t>
  </si>
  <si>
    <t>Reporte oportuno de los  indicadores de gestion del proceso trimestral, con su respectivo analisis y acciones de mejora</t>
  </si>
  <si>
    <t>Estructurar informes con información veraz de la Institución y entregar a los entes de control en los tiempos establecidos (Contaduria general de la nacion, Exogena (DIAN), Ministerio de Proteccion Social, Anuales de Contraloria Departamental) de acuerdo a su periodicidad de presentacion</t>
  </si>
  <si>
    <t>Actualizar los procedimiento, registros, manuales, protocolos del  subproceso Contabiliad de acuerdo a los resultados de las auditorias integradas de gestion de la entidad, normatividad de Gestion de la calidad y Norma de habilitacion Resolucion 2003</t>
  </si>
  <si>
    <t>Apropiacion de las politicas institucionales establecidas por la entidad dentro del Codigo de Buen Gobierno</t>
  </si>
  <si>
    <t>Presentación y pago de la causación de los impuestos</t>
  </si>
  <si>
    <t>Conciliar mensualmente los saldos de cada una de las empresas a las cuales el Hospital presta los servicios de salud</t>
  </si>
  <si>
    <t>Cumplir con el cronograma del comité de saneamiento contable</t>
  </si>
  <si>
    <t>Presentación oportuna del informe "Boletin de deudores morosos del estado" a la Contaduría General de la Nación</t>
  </si>
  <si>
    <t>Diligenciamiento y Reporte el tablero de indicadores del proceso</t>
  </si>
  <si>
    <t xml:space="preserve">Presentación oportuna de los informes a los entes de control </t>
  </si>
  <si>
    <t>Fortalecer la gestión de los procesos asistenciales y administrativos en pro de la mejora continua de la institucion</t>
  </si>
  <si>
    <t xml:space="preserve"> Mejorar la eficiencia de los recursos tecnologicos existentes en la institucion, para que sean el apoyo vital en la toma de decisiones y brinden una ventaja competitiva mediante la generacion de valor agregado</t>
  </si>
  <si>
    <t>(No. De Procedimientos actualizados y elaborados / No. Total de Procedimientos  del proceso) * 100</t>
  </si>
  <si>
    <t>No. De procesos capacitados / Total de procesos de la entidad</t>
  </si>
  <si>
    <t>No. De pagos oportunos realizados / No. De pagos programados * 100</t>
  </si>
  <si>
    <t>Monto o Valor de saldos conciliados en el periodo/Monto o Valor a conciliar en el periodo</t>
  </si>
  <si>
    <t>No de comites realizados / No. De comites programados en la resolucion</t>
  </si>
  <si>
    <t>No. Informe reportado en el periodo/ informes programados en el periodo</t>
  </si>
  <si>
    <t>Indicadores del proceso reportados a calidad una vez notificados a los entes de control.</t>
  </si>
  <si>
    <t>No. De informes estructurados/No. De informes solicitados * 100</t>
  </si>
  <si>
    <t>EVIDENCIAS</t>
  </si>
  <si>
    <t>Meta: actualizar semestralmente el 50% de los procedimientos</t>
  </si>
  <si>
    <t>Meta: realizar semestralmente capacitacion</t>
  </si>
  <si>
    <t>registro de socializacion y publicacion. Anual</t>
  </si>
  <si>
    <t xml:space="preserve">mapa de riesgos actualizado </t>
  </si>
  <si>
    <t>resultados del seguimiento de la ofiicna de control interno</t>
  </si>
  <si>
    <t>Soporte de Presentación de Impuestos</t>
  </si>
  <si>
    <t>Reporte de Factuacion y cartera al proceso de contabilidad .          Meta: 45 dias despues terminado el mes</t>
  </si>
  <si>
    <t>Soporte del envio del informe en la fecha establecida
Meta: Semestral</t>
  </si>
  <si>
    <t>Registro de Enterga o Radicacion de Tablero de Indicadores</t>
  </si>
  <si>
    <t>Recurso humano, Recurso técnico y tecnológico</t>
  </si>
  <si>
    <t xml:space="preserve">Aplicación de las TRD en los documentos del proceso </t>
  </si>
  <si>
    <t>Meta: actualizar semestralmente el 50% de los procedimientos del subproceso</t>
  </si>
  <si>
    <t>Listado de Embargos del Periodo</t>
  </si>
  <si>
    <t>Actas de Arqueo Realizadas diarias</t>
  </si>
  <si>
    <t>Reporte de Pagos No indentificados remitidos a cartera</t>
  </si>
  <si>
    <t>Soporte fisico de Pagos Realizados en las fechas establecidas.</t>
  </si>
  <si>
    <t>Cronograma de pagos mensual</t>
  </si>
  <si>
    <t>Radicacion de Informes Presentados</t>
  </si>
  <si>
    <t>Formato Planes de Mejormiento con enfasis en Acreditacion</t>
  </si>
  <si>
    <t>informe de las demandas en contra del hospital san vicente y su estado.</t>
  </si>
  <si>
    <t>Actas de conciliacion de cada proceso</t>
  </si>
  <si>
    <t>Medios Fisicos de las investigaciones en cursos</t>
  </si>
  <si>
    <t>Actas comites firmadas por los miembros</t>
  </si>
  <si>
    <t>lista de chequeo con el cumplimiento de los requisitos</t>
  </si>
  <si>
    <t>lista de asistencia a capacitacion</t>
  </si>
  <si>
    <t xml:space="preserve">soporte de registro de evaluacion proveedores Registro
evauacion de productos y/o servicios </t>
  </si>
  <si>
    <t>soporte:formato de inscripción, acompañado del original o copia del
Certificado de Existencia y Representación Legal, expedido por la Cámara de Comercio,
en caso de ser persona jurídica, o copia de la hoja de vida para las personas naturales
y/o matricula mercantil, una vez culminada dicha inscripción se asignara el numero
respectivo al proveedor inscrito en el Banco de Proveedores</t>
  </si>
  <si>
    <t>certificado de publicacion en pagina web</t>
  </si>
  <si>
    <t>Normograma actualizado y aprobado mediante Acto Administrativo.</t>
  </si>
  <si>
    <t>lista de asistencia de los supervisores.</t>
  </si>
  <si>
    <t>Disponibilidad presupuestal
contrato legalizado</t>
  </si>
  <si>
    <t>Lista de capacitacion
Meta: 1 capacitacion semestral</t>
  </si>
  <si>
    <t>Registro derechos de peticion radicados y contestados</t>
  </si>
  <si>
    <t>reporte contratacion registrada en la plataforma SIA OBSERVA mensual</t>
  </si>
  <si>
    <t>reporte de contratacion reportada en el SECOP mensual</t>
  </si>
  <si>
    <t>Elaborar,  ajustar y aprobar los Procedimientos, manuales,guias, instructivos  del proceso de presupuesto.</t>
  </si>
  <si>
    <t>Estructurar informe del comportamiento financiero de la institución periodicamente y entregarlo de manera oportuna</t>
  </si>
  <si>
    <t>Elaborar el cuadro flujo financiero ejecutado, de acuerdo a lo aprobado por el ministerio de hacienda de acuerdo a los conceptos del programa Fiscal y financiero</t>
  </si>
  <si>
    <t>Realizar y expedir  la disponibilidad  presupuestal</t>
  </si>
  <si>
    <t>Elaborar registro presupuestal</t>
  </si>
  <si>
    <t>Elaborar las  obligaciones de prestacion de servicios y las que se requieran</t>
  </si>
  <si>
    <t>Elaborar y radicar las ordenes de pago que se requieran en Tesorería</t>
  </si>
  <si>
    <t>Hacer el reconocimiento de la facturación mensual</t>
  </si>
  <si>
    <t>Hacer el recaudo de los ingresos recibidos en el subproceso de tesoreria</t>
  </si>
  <si>
    <t>Generar la ejecucion presupuestal de acuerdo a la radicacion de la informacion de las areas correspondientes para realizar el cierre: Tesoreria, Facturacion y Auditoria medica, Juridica y Talento Humano</t>
  </si>
  <si>
    <t>Seguimiento y control  a los componentes evaluados en el decreto 2193 de 2004, y al oportuno envió de la información que debe ser reportada trimestralmente para los periodos enero a marzo, abril a junio, julio a septiembre y octubre a diciembre, dentro de los 45 días siguientes a la finalización de cada trimestre; y el informe anual en el mes de Marzo del nuevo año</t>
  </si>
  <si>
    <t>Oportunidad de Informes entregados a direccion a Dirección sobre la ejecución presupuestal de ingresos y gastos</t>
  </si>
  <si>
    <t>Cumplimiento en el reporte del informe al Programa de Saneamiento Fiscal y Financiero de la institucion</t>
  </si>
  <si>
    <t>Establecer equilibrio entre los ingresos recaudados y los gastos comprometidos de la institucion, ( No comprometer mas del valor recaudado)</t>
  </si>
  <si>
    <t>Realizar Ejecución presupuestal</t>
  </si>
  <si>
    <t>Actualizar en dinamica gerencial la informacion mensual reportada por Facturación</t>
  </si>
  <si>
    <t>Actualizar los ingresos de cada periodo en el sistema de dinamica gerencial</t>
  </si>
  <si>
    <t xml:space="preserve">Realizar cierre presupuestal mensual y anual </t>
  </si>
  <si>
    <t>Oportunidad en el reporte de información en cumplimiento del Decreto 2193 de 2004 o la norma que la sustituya</t>
  </si>
  <si>
    <t>(Informes Entregados Oportunamente/ Informes programados a entregar) * 100</t>
  </si>
  <si>
    <t>Informe elaborado, cruzado y concertado con las areas encargadas</t>
  </si>
  <si>
    <t>valor de la ejecucion de ingresoss totales recaudados en la vigencia (incluye recaudo CXC de vigencias anteriores ) / valor de la ejcucion de gastos comprometidos incluyendo cuentas por pagar de vigencias anteriores</t>
  </si>
  <si>
    <t>No. De disponibilidades expedidas / No. De disponibilidades solicitadas * 100</t>
  </si>
  <si>
    <t>No. De registro presupuestal expedido / No. De registro presupuestales solicitados * 100</t>
  </si>
  <si>
    <t>No. De obligaciones realizadas / No. De ordenes de pago emitidas* 100</t>
  </si>
  <si>
    <t>No. De ordenes de pago emitidas / No. De pagos solicitadas * 100</t>
  </si>
  <si>
    <t>Valor total reconocido/ Valor total del reporte Facturado</t>
  </si>
  <si>
    <t>No. De actualizaciones en el sistema / No. De informes de ingresos de tesoreria  *100</t>
  </si>
  <si>
    <t>Presentación  de la ejecucion presupuestal del periodo (sujeto a la informacion que reporte las areas correspondientes)</t>
  </si>
  <si>
    <t>(Informe consolidado y Entregado Oportunamente / Informe Programado Por entregar en los terminos vigentes)*100</t>
  </si>
  <si>
    <t>Informe Radicado en Direccion</t>
  </si>
  <si>
    <t>Flujo financiero elaborado y entregado</t>
  </si>
  <si>
    <t>Verificacion en el Sistema</t>
  </si>
  <si>
    <t>Verificacion en el sistema mensual</t>
  </si>
  <si>
    <t>Ejecucion Mensual y anual</t>
  </si>
  <si>
    <t>Informes presentadps trimestralmente</t>
  </si>
  <si>
    <t>Elaborar,  ajustar y aprobar los Procedimientos , manuales, instructivos aplicados al subproceso de Auditoria medica</t>
  </si>
  <si>
    <t>Auditar por servicios de hospitalización para verificar: Pertinencia , Integralidad, secuencialidad, racionalidad científica, disponibilidad, oportunidad de la atención en salud. Identificación de oportunidades de mejora socialización de las mismas a lideres de procesos involucrados</t>
  </si>
  <si>
    <t xml:space="preserve">Participar activamente en  el desarrollo de las capacitaciones con proceso de facturación en temas en donde se interrelacione los dos servicios </t>
  </si>
  <si>
    <t>Jornadas de socialización y retroalimentación del proceso de auditoria médica con los auditores Concurrentes</t>
  </si>
  <si>
    <t>Socializar las causales de glosa en los procesos que la generen. Meta: Bimestral</t>
  </si>
  <si>
    <t>Participar activamente en el programa de inducción a los funcionarios que ingresen a la institución en los procesos asistenciales, de acuerdo al reporte emitido por Talento Humano, Subdirección Científica, Enfermería</t>
  </si>
  <si>
    <t>Responder el 100 % de glosas dentro del término establecido por la norma</t>
  </si>
  <si>
    <t>Garantizar que se cumpla con la meta adquirida de reduccion de glosa final del 0,75% trimestral, estableciendo los controles pertinentes para el cumplimiento de la documentacion requerida</t>
  </si>
  <si>
    <t>Realizar 5  conciliaciaciones con las empresas mensual.</t>
  </si>
  <si>
    <t>Realizar reuniones de conciliacion de glosas y devoluciones con el área de Cartera. Mensual.</t>
  </si>
  <si>
    <t>Realizar depuracion de saldos de glosa y objeciones para que se realice el registro contable de descargos respectivos de pagos, Notas Credito, Notas debito y tramites de glosa. Meta: mensual</t>
  </si>
  <si>
    <t>reporte oportuno de los  indicadores de gestion del proceso trimestral con su respectivo analisis y acciones de mejora</t>
  </si>
  <si>
    <t>Estructuración de informes de acuerdo a lo solicitado</t>
  </si>
  <si>
    <t>Actualizar los procedimiento, registros, manuales, protocolos del  subproceso de  Auditoria de acuerdo a los resultados de las auditorias integradas de gestion de la entidad, normatividad de Gestion de la calidad y Norma de habilitacion Resolucion 2003</t>
  </si>
  <si>
    <t>Realizar auditoria concurrente en los servicios de Internacion Hospitalaria , UCI's, Quirofanos y urgencias del hospital</t>
  </si>
  <si>
    <t>Apoyar el proceso de capacitación del equipo de facturación cada vez que este lo requiera</t>
  </si>
  <si>
    <t>Mantener continua comunicación con los auditores Concurrentes</t>
  </si>
  <si>
    <t>Realizar Socialización con los procesos, areas o personal que hayan presentado errores en la facturación o que de sus servicios se hayan generado causales de objeciones, glosas o devoluciones</t>
  </si>
  <si>
    <t>Capacitación de personal nuevo de la institución</t>
  </si>
  <si>
    <t>Dar respuesta a las glosas y devoluciones presentadas por las entidades responsables del pago de servicios de salud, dentro de los Quince (15) días hábiles siguientes a su recepción, indicando su aceptación o justificando la no aceptación</t>
  </si>
  <si>
    <t>De acuerdo al trámite de glosa ratificada, conciliar con las entidades responsables de pago de los servicios de salud prestados</t>
  </si>
  <si>
    <t>Realizar reunión de  conciliacion con el área de Cartera del valor de la glosa no aceptada o conciliada con las empresas a las que se les presta los servicios</t>
  </si>
  <si>
    <t>Conciliar con el proceso de contabilidad , presupuesto los valores de glosa y objeciones  para que se realicen los respectivos registros contables</t>
  </si>
  <si>
    <t>Elaborar y presentar oportunamente los informes solicitados por entes externos y las dependencias internas de la entidad</t>
  </si>
  <si>
    <t>Brindar servicios de salud, centrados en el usuario y su familia, cumpliendo cada uno de los atributos de la calidad y orientados a la satisfacción de las necesidades de salud de las personas pensando en  atencion humanizada a todos  los usuarios del hospital.</t>
  </si>
  <si>
    <t xml:space="preserve"> </t>
  </si>
  <si>
    <t>Registro diario auditoria de servicios por paciente</t>
  </si>
  <si>
    <t>Actas de capacitacion o listas de asistencia levantadas</t>
  </si>
  <si>
    <t>Listas de asistencia o Actas de reuniones o capacitación realizada</t>
  </si>
  <si>
    <t>lista de asistencia</t>
  </si>
  <si>
    <t>% reduccion de glosa trimestral</t>
  </si>
  <si>
    <t xml:space="preserve">soporte de Actas de conciliacion mensual </t>
  </si>
  <si>
    <t>Registros o actas de reunion realizadas. Meta: mensual.</t>
  </si>
  <si>
    <t>conciliacion mensual con el subproceso de contabilidad</t>
  </si>
  <si>
    <t>soporte envio de informes</t>
  </si>
  <si>
    <t>Total pacientes auditados y aprobados para facturar durante el periodo/Total pacientes admisionados durante el periodo)*100</t>
  </si>
  <si>
    <t>No de capacitaciones desarrolladas/ No. De capacitaciones programadas * 100  (META: 1 capacitacion mensual)</t>
  </si>
  <si>
    <t>Reuniones o capacitaciones Realizadas/No. De Reuniones o capacitaciones Programadas (Meta: 1 capacitacion Bimestral)</t>
  </si>
  <si>
    <t>No. De Procesos o personas socializadas las causales de glosas /No. De procesos o personas identificadas o captadas como responsables de causales de glosa</t>
  </si>
  <si>
    <t>No. de capacitaciones desarrolladas/ No. De capacitaciones Solicitadas * 100</t>
  </si>
  <si>
    <t xml:space="preserve">*Total valor glosas  respondidas en el término/ Valor de glosas radicadas * 100                                                                                                                                                                                                                  </t>
  </si>
  <si>
    <t>Valor de Glosa inicial durante en el mes / Valor total  de la facturación radicada del mes x 100</t>
  </si>
  <si>
    <t>No. De conciliaciones realizadas / N. de empressas programadas x 100</t>
  </si>
  <si>
    <t>No. De reuniones de conciliacion realizadas / No. de reuniones de conciliacion programadas</t>
  </si>
  <si>
    <t>No. De Conciliaciones realizadas/No. De conciliaciones programadas a realizar</t>
  </si>
  <si>
    <t>No. De informes estructurados/ No. de informes solicitados * 100</t>
  </si>
  <si>
    <t>Elaborar,  ajustar y aprobar los Procedimientos , manuales, instructivos aplicados al subproceso de cartera.</t>
  </si>
  <si>
    <t xml:space="preserve">Realizar cobros persuasivos despues de haber recibido en el proceso de cartera las cuentas de cobro de la facturacion radicada a cada una de las empresas a las cuales el hospital presta los servicios en salud a sus pacientes. </t>
  </si>
  <si>
    <t>Actualizando mensualmente en el sistema de cartera todos los pagos realizados de acuerdo al cruce de ingresos con tesoreria</t>
  </si>
  <si>
    <t>Trasladar al comité de Sostenibilidad contable los hallazgos realizados frente a la depuracion ya ejecutada por cartera donde esten determinen el tramite a seguir teniendo en cuenta la respuesta de cada ERP</t>
  </si>
  <si>
    <t>Recepcionando las glosas presentadas por las diferentes empresas y remitiéndolas oportunamente a auditoria médica. (7 Dias)</t>
  </si>
  <si>
    <t xml:space="preserve">Verificar con las empresas a las cuales se les presta serivicios, la información sobre lo pagado de acuerdo al reporte generado por Tesoreria para identificacion del pagador </t>
  </si>
  <si>
    <t>Desarrollar cruce de cuentas por pagar  con las herramientas disponibles en el proceso de cartera(correo, telefono, presencial), y las empresas que estan fuera del Municipio de Arauca se Concilia previa autorizacion de Gerencia si requiere desplazamiento</t>
  </si>
  <si>
    <t>Realizar depuracion de la cartera Meta: 5 empresas</t>
  </si>
  <si>
    <t>Elaborar y presentar informes a la gerencia cuando sea solicitado</t>
  </si>
  <si>
    <t>Reporte oportuno de los  indicadores de gestion del proceso mensualmente, con su respectivo analisis y acciones de mejora</t>
  </si>
  <si>
    <t>Actualizar los procedimiento, registros, manuales, protocolos del  subproceso de  Seguridad y salud en el  trabajo de acuerdo a los resultados de las auditorias integradas de gestion de la entidad, normatividad de Gestion de la calidad y Norma de habilitacion Resolucion 2003</t>
  </si>
  <si>
    <t>Dar cumplimiento al cronograma de Capacitaciones del Sistema Integrado de Gestion del Hospital</t>
  </si>
  <si>
    <t>Realizar la notificacion de cobro a las empresas  a las cuales se les presta Servicios de Salud, en el menor termino  despues de haber sido recibidas en el proceso de cartera</t>
  </si>
  <si>
    <t>Mantener información actualizada y real para la generación de los informes de ingresos por ventas de servicios</t>
  </si>
  <si>
    <t xml:space="preserve">Verificar la cartera de cada empresa a la que se le presta los servicios, con el objetivo de depuarar la cartera total, incluyendo vigencias anteriores </t>
  </si>
  <si>
    <t>Cumplir con el proceso de recepción de glosas</t>
  </si>
  <si>
    <t>Identificar por pagador y por facturas, el 100% de los pagos recibidos en Tesoreria por concepto de ventas de servicios en Salud</t>
  </si>
  <si>
    <t xml:space="preserve">Realizar  cruces con las herramientas disponibles del proceso de cartera </t>
  </si>
  <si>
    <t>Conciliar con el proceso de Contablidad los valores de pagos recibidos y demas valores  con el fin de que se efectue el registro o asiento contable</t>
  </si>
  <si>
    <t>Realizar reunion de  conciliacion con proceso de Auditoria Medica acerca del valor de la glosa no aceptada o conciliada con las empresas a las que se les presta los servicios</t>
  </si>
  <si>
    <t>Elaborar y presentar oportunamente los informes solocitados por entes externos y las dependencias internas de la entidad</t>
  </si>
  <si>
    <t>Mejorar la eficiencia de los recursos tecnologicos existentes en la institucion, para que sean el apoyo vital en la toma de decisiones y brinden una ventaja competitiva mediante la generacion de valor agregado.</t>
  </si>
  <si>
    <t xml:space="preserve">(No. De capacitaciones programadas / No. De Personas del proceso * 100 </t>
  </si>
  <si>
    <t>(No. De cuentas de cobro notificadas/No. De cuentas de cobro radicadas)*100</t>
  </si>
  <si>
    <t>No. De pagos descargados en el sistema / No. De pagos realizados por las empresas * 100</t>
  </si>
  <si>
    <t>Valor del recaudo mensual / valor recaudo proyectado x 100</t>
  </si>
  <si>
    <t>No. De empresas trasladadas/No. De empresas verificadas</t>
  </si>
  <si>
    <t>(No. De glosas registradas/ No. De Glosas recepcionadas)*100</t>
  </si>
  <si>
    <t xml:space="preserve">Total pagos por venta de servicios de salud identificados por cartera en el periodo/ Total de pagos recibidos en Tesoreria por venta de servicios en salud  </t>
  </si>
  <si>
    <t>(No. De cruces de cuentas por pagar realizadas/No. De Cruces de cuentas por pagar solicitadas)*100</t>
  </si>
  <si>
    <t>Conciliaciones realizadas / No. De radicaciones ejecutadas) *100</t>
  </si>
  <si>
    <t>No. De  empresa depuradas /Total de empresas programadas mensual</t>
  </si>
  <si>
    <t>No. De informes realizados y presentados / No. De informes solicitados * 100</t>
  </si>
  <si>
    <t>lista de participacion a las capacitaciones programadas</t>
  </si>
  <si>
    <t xml:space="preserve"> Cuaderno para consecutivo de radicados</t>
  </si>
  <si>
    <t>Pagos Registrados en El Sistema</t>
  </si>
  <si>
    <t>Soporte del recado mensual</t>
  </si>
  <si>
    <t>META: 10 Empresas depuradas y conciliadas</t>
  </si>
  <si>
    <t>Libro radicador de recepcion y direccionamiento a aditoria medica</t>
  </si>
  <si>
    <t>Porcentaje de identificacion  de pagos recibidos en tesoreria</t>
  </si>
  <si>
    <t>Meta: 10 cruces de cuentas por Pagar (mensual), Correos electronico o actas de cruce</t>
  </si>
  <si>
    <t>Registro de envio de Conciliacion remitidos;  ( 10 dias depues de realizar conciliacion con facturacion), Reporte de Contabilidad</t>
  </si>
  <si>
    <t>Meta: 5 empresas depuradas</t>
  </si>
  <si>
    <t>Informe Radicado</t>
  </si>
  <si>
    <t>Elaborar,  ajustar y aprobar los Procedimientos, manuales,guias, instructivos  del proceso de Costos.</t>
  </si>
  <si>
    <t>socializar a los procesos inherentes del subproceso de costos los insumos que se requieren para alimentar el sistema de costos.</t>
  </si>
  <si>
    <t>Recaudar la información necesaria para la estructuración del informe por centro de costos ( cuadros de turnos de los procesos, servicios públicos, etc)  y realizar la presentación del mismo de manera oportuna</t>
  </si>
  <si>
    <t>Revisar en conjunto con el Area gerencial y Financiera la viabilidad de restructurar el Sistema de Costos Actual, con el objeto de adecuarlo a la nueva estructura funcional de procesos de la insitucion y viabilizarla mediante acuerdo de gestion</t>
  </si>
  <si>
    <t>Elaborar y entregar informe de centro de costos rentables financieramente de los procesos asistenciales de la institucion</t>
  </si>
  <si>
    <t>Alimentar el sistema de costos con toda la informacion inherentes de los procesos</t>
  </si>
  <si>
    <t>Oportunidad en la entrega  informes de los costos de la Institución</t>
  </si>
  <si>
    <t>Actualizacion y Restructuración del Sistema de Costos Institucional de acuerdo a la nueva estructura funcional del Hospital San Vicente de Arauca</t>
  </si>
  <si>
    <t>Realizar analisis trimestral del centro de costo mas rentable financieramiente de cada uno de los procesos asistenciales de la insititucion</t>
  </si>
  <si>
    <t>(No. De capacitaciones Realizadas/No. De Capacitaciones Programadas a realizar)*100</t>
  </si>
  <si>
    <t>(Informes entregados oportunamente / informes por presentar) * 100                                   (Máx. 20 días siguientes al mes vencido)</t>
  </si>
  <si>
    <t>Sistema de Costos Institucional restructurado acorde a la la estructura funcional de la insitucion</t>
  </si>
  <si>
    <t>No. De Procesos rentables identificados en el trimestre / No. De centros de costos de la institucion</t>
  </si>
  <si>
    <t>Registro de Asistentes a las capacitaciones</t>
  </si>
  <si>
    <t>Informe por centro de Costos Estructurado</t>
  </si>
  <si>
    <t>Acuerdo de Junta directiva de implementacion, y cambios en el sistema de dinamica</t>
  </si>
  <si>
    <t>soportes del informes</t>
  </si>
  <si>
    <t>recursos humanos, técnicos y tecnológicos</t>
  </si>
  <si>
    <t xml:space="preserve">Elaborar,  ajustar y aprobar los Procedimientos  del proceso de facturacion </t>
  </si>
  <si>
    <t>Realizar jornadas de capacitacion sobre el proceso de admisión al usuario, al personal que ingresa por primera vez a la entidad</t>
  </si>
  <si>
    <t>Realizar jornadas de capacitación o induccion  al personal que ingresan al proceso de facturación</t>
  </si>
  <si>
    <t>Realizar jornadas de reinduccion al personal del proceso de facturacion en tema referentes a la facturacion, glosa y demas procedimientos inherentes al proceso. Meta: semestral</t>
  </si>
  <si>
    <t>Facturar todos los servicios prestados por la entidad sin generar ingresos abiertos.</t>
  </si>
  <si>
    <t xml:space="preserve">Entregar a tiempo las cuentas de cobro a cada una de las empresas que se les presta servicio de salud.  Meta: Primero 10 dias calendario.
Exceptuando aseguradoras y Fosyga </t>
  </si>
  <si>
    <t>Entregar los recibidos a cartera de las cuentas de cobro. Meta: mensual</t>
  </si>
  <si>
    <t xml:space="preserve">Conciliar con el proceso de Cartera los saldos de la facturación </t>
  </si>
  <si>
    <t>Presentar informe al proceso de contabilidad 10 dias despues de realizar la conciliacion con cartera</t>
  </si>
  <si>
    <t>Identifica las causas de devolucion de la facturacion radicada por error humano al digitar e iniciar las acciones correctivas.</t>
  </si>
  <si>
    <t>Realizar capacitaciones al personal de enfermeria y medico que ingresa por primera vez a laborar a la institucion con el fin de difundir el proceso de admisión del usuario en el hospital</t>
  </si>
  <si>
    <t>Impartir capacitación con talleres sobre temas relacionados con el proceso de facturación y el sistema integrado de gestion</t>
  </si>
  <si>
    <t>Lograr una facturacion eficaz y efectiva, permitiendo la legalizacion y cobro de todos los servicios prestados por la entidad.</t>
  </si>
  <si>
    <t>Entregar oportunamente las cuentas de cobro a las empresas en cumplimiento a la normatividad vigente</t>
  </si>
  <si>
    <t>Suministrar al subproceso de Cartera  los soportes para el cobro.</t>
  </si>
  <si>
    <t>Consolidación y conciliación de las áreas relacionadas con Contabilidad mes vencido</t>
  </si>
  <si>
    <t>Lograr que la facturacion radicada se efectue sin devolucion por error en validacion de derechos</t>
  </si>
  <si>
    <t>(Oportunidad  # dias para dar respuesta / No. De dias trascurridos en la documentacion de la respuesta) * 100</t>
  </si>
  <si>
    <t>No de inducciones realizadas / No. inducciones solicitadas</t>
  </si>
  <si>
    <t>No. De capacitaciones realizadas/ No. De personal nuevo en el proceso de induccion en el periodo</t>
  </si>
  <si>
    <t>No de capacitaciones programadas / total personal del proceso</t>
  </si>
  <si>
    <t>Total de facturas emitidas en el mes / total de pacientes ingresados en el mes x100</t>
  </si>
  <si>
    <t xml:space="preserve"> Valor Radicado/ Valor Facturado x 100</t>
  </si>
  <si>
    <t>No. De recibidos entregados a cartera/ total de empresas radicadasx100</t>
  </si>
  <si>
    <t xml:space="preserve"> No. De Reuniones de conciliación sostenidas con cartera / No. De reuniones Programadas) *100</t>
  </si>
  <si>
    <t>No de acciones generadas / No de cajeros del proceso.</t>
  </si>
  <si>
    <t>soporte lista de capacitacion</t>
  </si>
  <si>
    <t>Formato de Capacitaciones Firmado</t>
  </si>
  <si>
    <t>lista de capacitacion firmada por el personal de facturacion</t>
  </si>
  <si>
    <t>95% de las facturas legalizadas al mes</t>
  </si>
  <si>
    <t>Comunicación de entrega a cartera</t>
  </si>
  <si>
    <t>Informe de Conciliación mensual</t>
  </si>
  <si>
    <t>causas identificadas y socializadas trimestral</t>
  </si>
  <si>
    <t>Registro de Entrega o Radicacion de Tablero de Indicadores</t>
  </si>
  <si>
    <t>NOMBRE DEL PROCESO A EVALUAR:  FACTURACION</t>
  </si>
  <si>
    <t xml:space="preserve">Gestionar oportunamente  las No conformidades que se generen al Proceso y realizar las acciones correctivas para cada una de ellas.                                                        </t>
  </si>
  <si>
    <t>Gestión y reporte de No Conformidades y Servicios No conformes</t>
  </si>
  <si>
    <t>apropiacion de las politicas institucionales establecidas por la entidad dentro del codigo de buen gobierno</t>
  </si>
  <si>
    <t>Total dee controles eficaces / Total de riesgos del proceso*100</t>
  </si>
  <si>
    <t xml:space="preserve">Total De No Conformidades y/ o Servicios No Conformes gestionados oportunamente/ No.Total de  No Conformidades y/o servicios No conformes cargadas al proceso) X 100                                         </t>
  </si>
  <si>
    <t>No. De capacitaciones realizadas / total de capacitaciones programdas x100</t>
  </si>
  <si>
    <t>No. Procesos capacitados / total de procesos de la entidad</t>
  </si>
  <si>
    <t>No. De objetivos cumplidos/ total de objetivos de la politica</t>
  </si>
  <si>
    <t>Registro de acciones correctivas y/ plan de mejoramiento</t>
  </si>
  <si>
    <t>registro de socializacion y publicacion</t>
  </si>
  <si>
    <t>porcentaje del cumplimiento</t>
  </si>
  <si>
    <t>NOMBRE DEL PROCESO A EVALUAR:     RECURSOS FISICOS</t>
  </si>
  <si>
    <t>cumplir con el cronograma de mantenimiento preventivo a la infraestructura hospitalaria y Aires Acondicionados.</t>
  </si>
  <si>
    <t>Velar porque se lleve a cabo oportunamente el cronograma de mantenimiento preventivo de los vehiculos con que cuenta la insitucion según lo programado.</t>
  </si>
  <si>
    <t>verificar que los vehiculos cuenten con los documentos requeridos ( SOAT, Tecnico mecanica, poliza individual.</t>
  </si>
  <si>
    <t>Inspeccion preventivo de las ambulancias antes de  las Remisiones y despues de llegar de las  Remisiones.</t>
  </si>
  <si>
    <t xml:space="preserve">Gestion de las acciones del PAMEC </t>
  </si>
  <si>
    <t>solicitar capacitacion a los procesos de calidad, meci, garantia, gestion atencion al usuario con el fin de fortalecer los conocimientos del personal de apoyo.</t>
  </si>
  <si>
    <t>Gestionar las necesidades de mantenimiento correctivo requeridas en todos los procesos  Asistenciales del hospital san vicente.</t>
  </si>
  <si>
    <t>Ejecucion del plan de mantenimiento preventivo de infraestructura y Aires acondicionado.</t>
  </si>
  <si>
    <t>Ejecucion y Cumplimiento del Cronograma de mantenimiento preventivo de los vehiculos del hospital San Vicente</t>
  </si>
  <si>
    <t>Garantizar el estado optimo y seguro de los vehiculos Ambulancias del hospital san vicente</t>
  </si>
  <si>
    <t>Actualizar los procedimiento, registros, manuales, protocolos del  subproceso de  Recursos fisicos de acuerdo a los resultados de las auditorias integradas de gestion de la entidad, normatividad de Gestion de la calidad y Norma de habilitacion Resolucion 2003</t>
  </si>
  <si>
    <t xml:space="preserve">Implementacion de las actividades del Programa de Auditoria para el Mejoramiento de la Calidad. PAMEC </t>
  </si>
  <si>
    <t>Realizar capacitacion y reinduccion al personal del proceso de recursos fisicos y complementarios en temas referentes a la plataforma estrategica, MECI, Gestion de calidad, valore, principios entre otros.</t>
  </si>
  <si>
    <t>Brindar servicios de salud, centrados en el usuario y su familia, cumpliendo cada uno de los atributos de la calidad y orientados a la satisfacción de las necesidades de salud de las personas pensando en  atencion humanizada a todos  los usuarios del hospital</t>
  </si>
  <si>
    <t>Mejorar la eficiencia de los recursos tecnologicos existentes en la institucion, para que sean el apoyo vital en la toma de decisiones y brinden una ventaja competitiva mediante la generacion de valor agragado</t>
  </si>
  <si>
    <t>(Total de  Mantenimientos Realizados / Total de mantenimientos solicitados por los procesos  Misionales x 100</t>
  </si>
  <si>
    <t>total de mantenimientos realizados / total de mantenimientos programados en el plan.x 100</t>
  </si>
  <si>
    <t>(No. De Vehiculos con mantenimiento preventivo realizado/ No. De Vehiculos programados para mantenimiento en el periodo) *100</t>
  </si>
  <si>
    <t>Total de documentos en regla / total de vehiculos de la entidad.x 100</t>
  </si>
  <si>
    <t>Total de inspecciones realizadas / Total de Remisiones presentadas x 100</t>
  </si>
  <si>
    <t>Numero de acciones gestionadas del  PAMEC/ Total de acciones asignadas en el PAMEC</t>
  </si>
  <si>
    <t>Registro solicitud del servicio mensual.</t>
  </si>
  <si>
    <t>soporte de mantenimientos preventivos realizados mensual</t>
  </si>
  <si>
    <t>Soportes de Mantenimiento Vehicular</t>
  </si>
  <si>
    <t>Lista de chequeo de vehiculos</t>
  </si>
  <si>
    <t xml:space="preserve">resultados del seguimiento   </t>
  </si>
  <si>
    <t xml:space="preserve">Meta: 1 capacitacion trimestral </t>
  </si>
  <si>
    <t xml:space="preserve">Ejecutar el plan de mantenimiento preventivo  de los equipos biomedicos de los subprocesos y procesos: hospitalzacion adultos y pediatrico, UCI Neonatal, Rehabilitacion, Ginecobstetricia, Observacion, cirugia, procedimientos, UCI Adultos, Urgencias, Transfusiones, Gestion Ambulatoria, Patologia, Esterilizacion, laboratorio clinico, imagenologia. </t>
  </si>
  <si>
    <t>Realizar inspeccion a la operatividad de los equipos biomedicos despues del mantenimiento preventivo y/o correctivo.</t>
  </si>
  <si>
    <t xml:space="preserve">Ejecutar el plan de calibracion de los equipos biomedicos de los subprocesos y procesos: hospitalzacion adultos y pediatrico, UCI Neonatal, Rehabilitacion, Ginecobstetricia, Observacion, cirugia, procedimientos, UCI Adultos, Urgencias, Transfusiones, Gestion Ambulatoria, Patologia, Esterilizacion, laboratorio clinico, imagenologia. </t>
  </si>
  <si>
    <t>Actualización del inventario de equipos biomedicos del hospital san vicente</t>
  </si>
  <si>
    <t xml:space="preserve">Contar con las hojas de vida de los equipos biomedicos y el respectivo registro de cada mantenimiento preventivo y/o correctivo y calibracion. </t>
  </si>
  <si>
    <t>Notificacion oportuna al INVIMA de reacciones adversas de Tecnovigilancia (Dispositivos Medicos/)</t>
  </si>
  <si>
    <t>Realizar la baja de los equipos biomedicos que cumplieron vida util de acuerdo al concepto tecnico emitido por el ingeniero biomedico.</t>
  </si>
  <si>
    <t xml:space="preserve">Realizar jornadas de capacitación a todos los subprocesos misionales en la operatividad de los equipos biomedicos.  </t>
  </si>
  <si>
    <t>reporte oportuno de los  indicadores de gestion del proceso trimestral, con su respectivo analisis y acciones de mejora</t>
  </si>
  <si>
    <t>Aplicación de las TRD en el proceso de Biomeedica,  en la organización de los archivos de gestion</t>
  </si>
  <si>
    <t>Elaborar el plan de mantenimiento preventivo a los equipos biomedicos del hospital san vicente</t>
  </si>
  <si>
    <t xml:space="preserve">velar por el correcto funcionamiento de los equipos biomedico posterior al mantenimiento. </t>
  </si>
  <si>
    <t>Elaborar el plan de calibracion de los equipos biomedicos que requiera  la normatividad vigente.</t>
  </si>
  <si>
    <t>Elaborar inventario de los equipos biomedicos en coherencia con el inventario de almacen</t>
  </si>
  <si>
    <t>Garantiza la identificacion de los equipos biomedicos y el control de los mantenimientos a traves de las hojas de vida</t>
  </si>
  <si>
    <t>Reportar al INVIMA los eventos de tecnovigilancia que se presenten en la prestacion de los servicos</t>
  </si>
  <si>
    <t>socializar el manual de Tecnovigilancia en coordinacion con el subproceso de farmacia.</t>
  </si>
  <si>
    <t xml:space="preserve">Verificar el Inventario de equipos biomedicos de los subprocesos Misionales con el fin de determinar el optimo funcionamiento.  </t>
  </si>
  <si>
    <t>Realizar capacitacion y reinduccion al personal del proceso, en temas referentes a la plataforma estrategica, MECI, Gestion de calidad, valore, principios entre otros.</t>
  </si>
  <si>
    <t>Realizar capacitaciones periodicas a todas las areas asistenciales en manejo de los equipos</t>
  </si>
  <si>
    <t>Total de mantenimientos realizados / total de mantenimientos programados en el plan Mtto x 100</t>
  </si>
  <si>
    <t>Total de equipos calibrados  / total de equipos requeridos x 100</t>
  </si>
  <si>
    <t>inventario de equipos biomedicos actualizado</t>
  </si>
  <si>
    <t>total hojas de vida de equipos biomedicos actualizada / total de equipos biomedicos de cada proceso.x100</t>
  </si>
  <si>
    <t>Total de eventos reportados/Total de eventos detectados*100</t>
  </si>
  <si>
    <t>Resolucion de baja de equipos biomedicos</t>
  </si>
  <si>
    <t>No. De capacitaciones y asesorías realizadas /  total  procesos misionales.x100</t>
  </si>
  <si>
    <t>soporte inventario avalado por almacen.</t>
  </si>
  <si>
    <t>soporte hoja de vida</t>
  </si>
  <si>
    <t>1, Reporte de novedades de tecnovigilancia al INVIMA.
2, Generar informe al INVIMA trimestral.</t>
  </si>
  <si>
    <t>soporte de capacitacion</t>
  </si>
  <si>
    <t>Acta de la relacion de  equipos biomedicos para la baja.</t>
  </si>
  <si>
    <t>Realizar entregas de los insumos de acuerdo a las solicitudes de cada proceso.</t>
  </si>
  <si>
    <t>Actualizar el inventario fisico de los equipos biomedicos de todos los procesos misionales, congruente con el inventario en sistema.</t>
  </si>
  <si>
    <t>Realizar la baja de los equipos biomedicos que cumplieron vida util atendiendo concepto tecnico del ingeniero biomedico.</t>
  </si>
  <si>
    <t>Realizar inventario de activos fisicos  de todo el hospital san vicente, que corresponda al inventario registrado en el sistema Dinamica Gerencial</t>
  </si>
  <si>
    <t>Registrar en un formato la salida e ingreso de Bienes al hospital san vicente</t>
  </si>
  <si>
    <t>Ingresar los medicamentos y dispositivos medicos al inventario de almacen e informar a farmacia para el cargue de las caracteristicas.</t>
  </si>
  <si>
    <t>Llevar un control del 100% de los bienes dañados, en desuso y obsoletos</t>
  </si>
  <si>
    <t>Elaborar el plan de compras atendiendo las necesidades requeridas por los procesos de la entidad, las cuales son consolidadas y remitidas en un informe de planeacion,</t>
  </si>
  <si>
    <t>Realizar informe de la ejecucion del plan de compras, de acuerdo a lo planeado en dicha herramienta.</t>
  </si>
  <si>
    <t>Garantizar la entrega oportuna de los insumos a las diferentes áreas del Hospital con prioridad a las áreas asistenciales</t>
  </si>
  <si>
    <t>Realizar el Inventario fisico de equipos biomedicos asignados a procesos asistenciales y darles de baja de acuerdo al concepto tecnico emitido por el Ingeniero Biomedico de la entidad</t>
  </si>
  <si>
    <t>Realizar inventario general de los bienes del hospital san vicente</t>
  </si>
  <si>
    <t>Realizar control en la salida y entrada de activos fijos al hospital san vicente</t>
  </si>
  <si>
    <t xml:space="preserve">ingresar los insumos de farmacia ( medicamentos y dispositivos medicos con </t>
  </si>
  <si>
    <t>Actualizar los procedimiento, registros, manuales, protocolos del  subproceso de Compras y suministros de acuerdo a los resultados de las auditorias integradas de gestion de la entidad, normatividad de Gestion de la calidad y Norma de habilitacion Resolucion 2003</t>
  </si>
  <si>
    <t>Reporte de bajas de bienes</t>
  </si>
  <si>
    <t>Elaboracion y Aprobacion del Plan de Compras Institucional</t>
  </si>
  <si>
    <t xml:space="preserve">Avance en la ejecucion del plan de Compras </t>
  </si>
  <si>
    <t>Total de ordenes de despacho realizadas / Total de solicitudes realizadas en el sistema. X 100</t>
  </si>
  <si>
    <t>total de procesos con inventario actualizado / total de procesos misionales de la entidad.x 100</t>
  </si>
  <si>
    <t>Resolucion Acta de baja de equipos biomedicos</t>
  </si>
  <si>
    <t>Total de activos existente en fisico / total de activos registrados en el sistema x 100</t>
  </si>
  <si>
    <t>registro de Salida de bienes con autorizacion de almacen</t>
  </si>
  <si>
    <t>(No. De Procedimientos actualizados y elaborados / No. Total de Procedimientos  del subproceso x100</t>
  </si>
  <si>
    <t>No. De Bienes dados de Baja / No. Total de Bienes que se encuentran en mal estado</t>
  </si>
  <si>
    <t xml:space="preserve">Resolucion de aprobacion plan de compras  </t>
  </si>
  <si>
    <t>Total de Compras Realizadas / total de insumos del plan de compras x 100</t>
  </si>
  <si>
    <t>Orden de Despacho al Servicio que hace la solicitud</t>
  </si>
  <si>
    <t>inventario de equipos biomedicos actualizado y firmado por el ingeniero bio medico y lider de almacen</t>
  </si>
  <si>
    <t>Acta de baja de equipos biomedicos</t>
  </si>
  <si>
    <t>registro 100% de los bienes al sistema</t>
  </si>
  <si>
    <t>Registro de Autorizacion de Almacen para entrada y salida de bienes</t>
  </si>
  <si>
    <t>revision aleatoria en el sistema</t>
  </si>
  <si>
    <t>Formato de Reporte Bienes dados de baja</t>
  </si>
  <si>
    <t>plan de compras elaborado</t>
  </si>
  <si>
    <t>Meta: Informe de ejecucion semestral porcentaje cumplimiento</t>
  </si>
  <si>
    <t>NOMBRE DEL PROCESO A EVALUAR:     SISTEMAS DE INFORMACIÓN</t>
  </si>
  <si>
    <t xml:space="preserve">Elaborar,  ajustar y aprobar los Procedimientos , manuales, instructivos aplicados al subproceso de sistemas de informacion. </t>
  </si>
  <si>
    <t>Asignación de codigos al personal nuevo que ingresa a la institución previa autorización y solicitud por parte del proceso de talento humano en la herramienta "mesa de ayuda".</t>
  </si>
  <si>
    <t>Realizar Jornadas de capacitación con el personal de enfermería, Médicos y especialistas que ingresan a la institución en el manejo correcto del sistemas Dinámica gerencial, atendiendo solicitud de talento humano o la subdireccion cientifica.</t>
  </si>
  <si>
    <t>solicitar capacitacion para el fortalecimiento del subproceso en los temas: MECI-CALIDAD, Atencion al usuario, plataforma estrategica entre otros inherentes al subproceso,</t>
  </si>
  <si>
    <t xml:space="preserve">Apoyo para el envio y validacion de informes e indicadores a entes de control, según requerimientos de los diferentes procesos. </t>
  </si>
  <si>
    <t>Garantizar que se realicen los mantenimientos técnicos a la infraestructura tecnológica de la institución para el optimo funcionamiento de los correos institucionales e intranet.            META:2 Mantenimientos al año</t>
  </si>
  <si>
    <t>Crear  las plantillas que se requieren para el reporte de las estadísticas que la Institución necesita para elaborar los indicadores que se deben reportar periódicamente.</t>
  </si>
  <si>
    <t>Elaborar el plan de mantenimiento preventivo de equipos de computo del hospital san vicente</t>
  </si>
  <si>
    <t>ejecutar el plan de mantenimiento preventivo de los equipos de computo</t>
  </si>
  <si>
    <t>Generar necesidad de un espacio para la custodia de las copias de seguridad digitales</t>
  </si>
  <si>
    <t>Elaboracion procedimiento baja del software utilizado en la entidad.</t>
  </si>
  <si>
    <t>Gestionar las necesidades de las licencias de los software que aplica la entidad previo al vencimiento.</t>
  </si>
  <si>
    <t>Generar la necesidad y Disponibilidad en la contrtacion para la actualizacion del software Dinamica Gerencial</t>
  </si>
  <si>
    <t>implementacion del sistema de gestion de seguridad de la informacion</t>
  </si>
  <si>
    <t>Verificar que las copias de seguridad del sistema se realicen diariamente y mensualmente con el fin de garantizar la seguridad de la información de la institución.</t>
  </si>
  <si>
    <t xml:space="preserve">Realizar la actualizacion de la pagina web de la entidad de acuerdo a los requierimientos de la estrategia gobierno en linea en cumplimiento a los criterios de usabilidad, infraestructura tecnologica, atendiendo la solicitud del comité de Gobierno en linea y Antitramites. </t>
  </si>
  <si>
    <t>Actualizar los procedimiento, registros, manuales, protocolos del  subproceso de sistemas de informacion de acuerdo a los resultados de las auditorias integradas de gestion de la entidad, normatividad de Gestion de la calidad y Norma de habilitacion Resolucion 2003</t>
  </si>
  <si>
    <t>Asignación de códigos al personal que tiene acceso al sistema de información</t>
  </si>
  <si>
    <t xml:space="preserve">Capacitar periódicamente al personal asistencial y Médicos, que ingresan al Hospital, en la correcta aplicación del sistema de Dinámica </t>
  </si>
  <si>
    <t>fortalecer los conocimientos del  personal de apoyo del subproceso de sistemas de informacion.</t>
  </si>
  <si>
    <t>Apoyo técnico para el envió y validación de informes generados de otras dependencias, que sirve de soporte para los principales entes de control: contralorias Dptal, Nacional, supersalud, contaduria Gral, Procuraduria, Ministerios de hacienda, salud.</t>
  </si>
  <si>
    <t>Continuar la Implementación de la intranet del Hospital San Vicente</t>
  </si>
  <si>
    <t>Estructurar los reportes para el manejo de la Información Estadística de la Institución con el análisis correspondiente</t>
  </si>
  <si>
    <t>Elaborar el plan de mantenimiento preventivo equipos de computo y ejecutar los mantenimiento en todos los procesos del hospital san vicente</t>
  </si>
  <si>
    <t>Garantizar la custodia de las copias o back ups de seguridad digitales</t>
  </si>
  <si>
    <t>Establecer procedimiento en el cual establezca la  baja del software aplicado en  la entidad.</t>
  </si>
  <si>
    <t xml:space="preserve">Gestionar la licencia de los software aplicados en la entidad </t>
  </si>
  <si>
    <t xml:space="preserve">Fallas en la veracidad de la informacion sistematizada software Dinamica Gerencial desactualizado </t>
  </si>
  <si>
    <t>Implementacion del sistema de gestion de seguridad de la informacion</t>
  </si>
  <si>
    <t>Respaldar la información de la plataforma tecnológica de la entidad</t>
  </si>
  <si>
    <t>Adecuar los contenidos de la pagina Web institucional de acuerdo a los requerimientos tecnicos y normativos de la Estrategia Nacional Gobierno En Linea-GEL</t>
  </si>
  <si>
    <t>Fortalecer la sostenibilidad económica y el crecimiento financiero de la entidad,  mediante un modelo de gestion empresarial que maximice las ganancias operacionales y generen una rentabilidad económica y social</t>
  </si>
  <si>
    <t>PERSPECTIVA FINANCIERA Y GERENCIAL</t>
  </si>
  <si>
    <t>Total. De Personas con codigo asignado / No. Total de Personal que ingresa con solicitud de codigo durante el Periodo ) *100</t>
  </si>
  <si>
    <t>No. De personas y /o funcionarios capacitados  / Total de personal y/o funcionarios que ingresaron x 100.</t>
  </si>
  <si>
    <t>total de capacitaciones solicitadas / total de funcionarios y/o contratistas del subproceso x 100</t>
  </si>
  <si>
    <t>Informes remitidos y validados de acuerdo a requerimientos de los lideres.</t>
  </si>
  <si>
    <t>No. De Mantenimientos realizados / No. De Mantenimientos Programados. X 100</t>
  </si>
  <si>
    <t>(No. De plantillas creadas / no. De solicitudes realizadas) * 100</t>
  </si>
  <si>
    <t>Resolucion de aprobacion</t>
  </si>
  <si>
    <t>total de mantenimiento preventivos realizados / total de mantenimiento preventivos programados en el plan de mantenimiento x 100</t>
  </si>
  <si>
    <t>Gestion de necesidad</t>
  </si>
  <si>
    <t>procedimiento aprobado por calidad.</t>
  </si>
  <si>
    <t>Necesidades emitidas a la Direccion.</t>
  </si>
  <si>
    <t>Contratacion con SYAC</t>
  </si>
  <si>
    <t>Sistema de gestion de seguridad de la informacion aprobado.</t>
  </si>
  <si>
    <t xml:space="preserve">Número de backups realizados /Número de backups programados * 100 </t>
  </si>
  <si>
    <t>Actualizaciones cumplidas de acuerdo a los requerimientos del comité de gobierno en linea.</t>
  </si>
  <si>
    <t>soporte autorizacion codigos por parte TH</t>
  </si>
  <si>
    <t>Soportes de Capacitaciones realizadas</t>
  </si>
  <si>
    <t>lista de  asistencia. Meta: capacitaciones semestral.</t>
  </si>
  <si>
    <t>soporte solicitud envio de informes remitida por los lideres.</t>
  </si>
  <si>
    <t>Evidencia de Plantillas Elaboradas</t>
  </si>
  <si>
    <t>plan de mantenimiento elaborado y aprobado</t>
  </si>
  <si>
    <t>formato del mantenimiento preventivo mensual</t>
  </si>
  <si>
    <t>soporte de necesidad</t>
  </si>
  <si>
    <t>procedimiento elaborado</t>
  </si>
  <si>
    <t>soporte necesidades</t>
  </si>
  <si>
    <t>soporte de Disponibilidad prespuestal</t>
  </si>
  <si>
    <t xml:space="preserve">Documento de la implementacion </t>
  </si>
  <si>
    <t>Evidencia de Backups Realizados</t>
  </si>
  <si>
    <t>Pagina Web Actualizada a los contenidos de GEL</t>
  </si>
  <si>
    <t>Elaborar,  ajustar y aprobar los Procedimientos , manuales, instructivos aplicados al subproceso de Archivo</t>
  </si>
  <si>
    <t>implementar el programa de Gestion Documental- PGD</t>
  </si>
  <si>
    <t>Elaborar el plan institucional de archivo - PINAR</t>
  </si>
  <si>
    <t>Realizar informe de la ejecucion del programa de gestion documental</t>
  </si>
  <si>
    <t>Realizar capacitaciones archivisticas a todos los procesos del Hospital San Vicente de Arauca E.S.E</t>
  </si>
  <si>
    <t>Mantener sistematizado la información que reposa en el archivo central del Hospital San Vicente de Arauca E.S.E</t>
  </si>
  <si>
    <t>Gestionar la adquisicion de las herramientas tecnologicas para el eficiente desarrollo del proceso de gestion documental en la entidad.</t>
  </si>
  <si>
    <t>Ajustar las tablas de retencion documental de todos los procesos y subprocesos del Hospital San Vicente de Arauca E.S.E.</t>
  </si>
  <si>
    <t>Aprobacion y puesta en marcha de la actualizacion de Tablas de Retencion documental  - por comité gerencial y comité de archivo</t>
  </si>
  <si>
    <t>Socializacion e implementacion de las nuevas Tablas de retencion docuemntal</t>
  </si>
  <si>
    <t>socializacion del banco terminologico a todos los proceso de la entidad</t>
  </si>
  <si>
    <t>Realizar verificacion al cumplimiento de las TRD en todos los procesos y subprocesos de la entidad</t>
  </si>
  <si>
    <t>Elaboracion de las tablas de  valoracion documental -TVD</t>
  </si>
  <si>
    <t>Medicion de la politica de Archivo. Meta: trimestral</t>
  </si>
  <si>
    <t>Realizar la entrega de los documentos que se resguardan en el archivo central cumpliendo con el tiempo establecido en el procedimiento.</t>
  </si>
  <si>
    <t>Actualizar los procedimiento, registros, manuales, protocolos del  subproceso gestion de archivo de acuerdo a los resultados de las auditorias integradas de gestion de la entidad, normatividad de Gestion de la calidad y Norma de habilitacion Resolucion 2003</t>
  </si>
  <si>
    <t>Implementar el Programa de Gestion Documental en cumplimiento a la Ley de Archivo y Ley 1712 de 2014 transparencia y acceso a la informacion</t>
  </si>
  <si>
    <t>Formulacion el Plan Insitucional de Archivo - PINAR</t>
  </si>
  <si>
    <t>Avance en la ejecucion del programa de Gestion Documental</t>
  </si>
  <si>
    <t>Programar capacitaciones técnicas archivisticas a los funcionarios de la entidad</t>
  </si>
  <si>
    <t xml:space="preserve">Mantener  la información actualizada correspondiente a todos los documentos que se resguardan en el archivo central de forma sistematizada y automatizada </t>
  </si>
  <si>
    <t>Acciones de Cumplimiento del Programa de Gestion Documental, de acuerdo al decreto 1080 de 2015</t>
  </si>
  <si>
    <t>Actualizar, aprobar, socializar e implementar los instrumentos archivisticos, cuadros de clasificacion documental CCD-, y las Tablas de Rentencion documental TRD de la insitucion</t>
  </si>
  <si>
    <t xml:space="preserve">Elaboracion del Banco terminologico </t>
  </si>
  <si>
    <t>Realizar el seguimiento de verificacion al cumplimiento de las TRD en los difentes procesos de la institucion , reglamentadas por el Acuerdo 039 de 2002, en la organización de los archivos de gestion</t>
  </si>
  <si>
    <t>Elaboracion de las tablas de valoracion documental TVD.</t>
  </si>
  <si>
    <t>resultados del cumplimiento de la politica de Gestion Archivo</t>
  </si>
  <si>
    <t>Oportunidad en el prestamo de documentación del archivo a los diferentes procesos de la Institución</t>
  </si>
  <si>
    <t>plan institucional de archivo-PINAR aprobado</t>
  </si>
  <si>
    <t xml:space="preserve">% de cumplimiento </t>
  </si>
  <si>
    <t>(No. De capacitaciones realizadas /  total de Capacitaciones programadas)*100</t>
  </si>
  <si>
    <t>No. De procesos sistematizados/ total De subProcesos y proceos de la entidad</t>
  </si>
  <si>
    <t>total de herramientas suministradas / total de herramientas requeridas en el proceso</t>
  </si>
  <si>
    <t>No. De procesos con ajuste y actualizacion de las TRD / Total procesos procesos y subprocesos de la entidad x 100</t>
  </si>
  <si>
    <t>Resolucion de aprobacion por parte del comité Departamental de Archivo</t>
  </si>
  <si>
    <t xml:space="preserve">Registro de jornada se Socializacion e implementacion </t>
  </si>
  <si>
    <t>Banco terminologico aprobado, socializado y publicado.</t>
  </si>
  <si>
    <t>No. De procesos verificados / total de procesos y subproceso de la entidad x 100</t>
  </si>
  <si>
    <t>Tablas de valoracion documental aprobadas</t>
  </si>
  <si>
    <t>(Oportunidad  # dias para la entrega de la documentacion solicitada  / No. De dias trascurridos para la entre de la documentacion * 100</t>
  </si>
  <si>
    <t>Programa elaborado y aprobado</t>
  </si>
  <si>
    <t>Plan institucional de archivo elaborado</t>
  </si>
  <si>
    <t>Soporte proceso sistematizados. META: 3 procesos mensual</t>
  </si>
  <si>
    <t>soporte gestion realizada</t>
  </si>
  <si>
    <t>Registro de Soializacion de los procesos de la institucion</t>
  </si>
  <si>
    <t>documento socializado y publicado en pagina web institucional</t>
  </si>
  <si>
    <t>soporte de verificacion. META: 10 procesos y sobprocesos verificados trimestral.</t>
  </si>
  <si>
    <t xml:space="preserve">Tablas de valoracion documental elaboradas </t>
  </si>
  <si>
    <t>realizar jornadas de reinduccion al personal de apoyo de HC en temas aplicados al subproceso.</t>
  </si>
  <si>
    <t xml:space="preserve">Realizar el trámite de cambio de numeración a identificación de la HC a documento de identidad  </t>
  </si>
  <si>
    <t>Realizar la busqueda y revisión de los registros diligenciados en cada proceso, registrar identificación de inconsistencias de los certificados del DANE y registrar los certificados en el libro radicador de los que se envian al DANE</t>
  </si>
  <si>
    <t>Notificar la oportunidad en el diligenciamiento de los certificados de nacidos vivos y de defuncion a Subdireccion cientifica, de los medicos que reportan el evento</t>
  </si>
  <si>
    <t>Realizar seguimiento mensual  a  la guia de manejo  de la primera causa de egreso  hospitalario de morbilidad atendida.</t>
  </si>
  <si>
    <t>Verificar mensualmente cada historia clinica que reposa en el Archivo Central de Historias clinicas de la insitucion, con el fin de eliminar las historias que no han sido usadas  de acuerdo al tiempo determinado por ley</t>
  </si>
  <si>
    <t>Actas de las HC eliminadas aprobadas por el comité de historias clinicas</t>
  </si>
  <si>
    <t>Actualizar los procedimiento, registros, manuales, protocolos del  subproceso gestion de archivo Historias clinicas de acuerdo a los resultados de las auditorias integradas de gestion de la entidad, normatividad de Gestion de la calidad y Norma de habilitacion Resolucion 2003</t>
  </si>
  <si>
    <t>Realizar jornadas de reinduccion al personal de historias clinicas en los procedimientos aplicados al subproceso.</t>
  </si>
  <si>
    <t>Realizar la actualización de la Numeración de la HC por el documento de identidad</t>
  </si>
  <si>
    <t>Llevar un control de los registros de nacidos vivos y defunciones que se envian al DANE</t>
  </si>
  <si>
    <t>Notificar la Oportunidad en el idiligenciamiento de los certificados de nacido vivo y defuncion al aplicativo RUAF (Registro Unico de Afiliación al Sistema) de los medicos del HSVA</t>
  </si>
  <si>
    <t xml:space="preserve">Evaluación de aplicación de la guia de manejo de la primera causa de egreso hospitalario o de morbilidad atendida. </t>
  </si>
  <si>
    <t xml:space="preserve">Depurar el archivo central de Historias Clinicas </t>
  </si>
  <si>
    <t>Establecer procedimiento para la eliminacion de las HC que cumplieron con el tiempo de retencion</t>
  </si>
  <si>
    <t>Elaborar,  ajustar y aprobar los Procedimientos , manuales, instructivos aplicados al subproceso de ESTADISTICA</t>
  </si>
  <si>
    <t>No. Capacitaciones realizadas/ No. De Capacitaciones programadas</t>
  </si>
  <si>
    <t>No. De historias clinicas unificadas con documento actualizado/No.  De historias clinicas programadas por mes x100</t>
  </si>
  <si>
    <t>Total de registros con Inconsistencias/Total Certificados diligenciados o ingresado por el RUAF</t>
  </si>
  <si>
    <t>No. De Notificaciones de oportunidad presentadas en el diligeciamiento de aplicativo RUAF</t>
  </si>
  <si>
    <t xml:space="preserve">Número de historia clínicas que hacen parte de la muestra representativa con aplicación estricta de la guia de manejo adoptada por la E.S.E.  Para el diágnóstico de la primera causa de egreso hospitalario o de morbilidad atendida en la vigencia/ Total historias clínicas auditadas de la muestra representativa de pacientes con el diagnóstico de la primera causa de egreso hospitalario o de morbilidad atendida en la vigencia. </t>
  </si>
  <si>
    <t>No. De Historias Clinnicas eliminadas / total de Hisotrias clinicas programadasx100</t>
  </si>
  <si>
    <t>Actas de comité en la cual se relacionen las HC eliminadas.</t>
  </si>
  <si>
    <t>soporte de capacitacion. Meta: Trimestral</t>
  </si>
  <si>
    <t xml:space="preserve">Registro de Historias clinicas unificadas. Meta: 100 HC mensuales </t>
  </si>
  <si>
    <t>Reporte de Indicador</t>
  </si>
  <si>
    <t>Reporte de  de la notificacion</t>
  </si>
  <si>
    <t>Actas de comité</t>
  </si>
  <si>
    <t>Elaborar,  ajustar y aprobar los Procedimientos  del proceso de salud ocupacional  mensual</t>
  </si>
  <si>
    <t>cumplimiento a las fases de implementacion del sistema de gestion y seguridad y salud en el trabajo</t>
  </si>
  <si>
    <t>socializacion y publicacion de la  politica de Seguridad  y salud en el trabajo a todo el personal de la entidad.</t>
  </si>
  <si>
    <t>cumplir con las actividades asignadas en los estandares de habilitacion del PAMEC</t>
  </si>
  <si>
    <t>socializar el tramite para el reporte de accidente laboral</t>
  </si>
  <si>
    <t>Generar seguimiento e informe de ausentismo laborar en el cual se identifique el porcentaje de causales de ausentismo laboral. 
Meta: Bimestral</t>
  </si>
  <si>
    <t>Realizar los examenes de ingreso de acuerdo al cronograma de inducción que emita el proceso de Talento Humano</t>
  </si>
  <si>
    <t>establecer  y realizar cronograma de capacitacion a todos los trabajadores de la entidad en la prevencion de accidentes laborales</t>
  </si>
  <si>
    <t xml:space="preserve">realizar campañas de divulgacion de los accidentes  o cuasi accidentes presentados en la entidad </t>
  </si>
  <si>
    <t>Realizar el examen medico ocupacional al personal de planta que se encuentra en tramites de retiro</t>
  </si>
  <si>
    <t>Realizar (1) un examen periodico en la vigencia al 100% del personal de planta de la Institución</t>
  </si>
  <si>
    <t xml:space="preserve">Realizar campañas preventivas de salud </t>
  </si>
  <si>
    <t>Cumplir con el seguimiento de sistemas de vigilancia ocupacional epidemiologica con los que cuenta la Institución</t>
  </si>
  <si>
    <t>Realizar simulacro de emergencia en el Hospital San Vicente de Arauca y generar un informe</t>
  </si>
  <si>
    <t>Realizar las actualizaciones periodicas del tablero de indicadores con su respectivo analisis y reportarlo oportunamente a la oficina de calidad</t>
  </si>
  <si>
    <t>implementacion del sistema de seguridad y salud en el trabajo SG-SST en cumplimiento de la normatividad vigente.</t>
  </si>
  <si>
    <t>Dar cumplimiento a los estandares de habilitacion de Talento Humano en la Institucion</t>
  </si>
  <si>
    <r>
      <t>Dar a conocer el procedimiento en caso de accidente laboral a todos</t>
    </r>
    <r>
      <rPr>
        <sz val="10"/>
        <color indexed="10"/>
        <rFont val="Arial"/>
        <family val="2"/>
      </rPr>
      <t xml:space="preserve"> </t>
    </r>
    <r>
      <rPr>
        <sz val="10"/>
        <rFont val="Arial"/>
        <family val="2"/>
      </rPr>
      <t>los procesos</t>
    </r>
  </si>
  <si>
    <t>Tener estadisticas actualizadas del ausentismo del personal que labora en la institución</t>
  </si>
  <si>
    <t>Apoyar el desarrollo del procedimiento de inducción en lo correspondiente a los examenes de ingreso al personal de planta</t>
  </si>
  <si>
    <t>propender en la cultura de la prevencion de accidentes laborales y enfermedad laboral</t>
  </si>
  <si>
    <t>establecer acciones preventivas para evitar accidentes laborales recurrentes</t>
  </si>
  <si>
    <t>Realizar el examen Medico ocupacional al personal de planta que se encuentra en tramite de retiro</t>
  </si>
  <si>
    <t>Ayudar a Prevenir las enfermedades de tipo laboral que se puedan presentar</t>
  </si>
  <si>
    <t>Fortalecer la conciencia de los funcionarios en temas de autocuidado de la salud</t>
  </si>
  <si>
    <t>Defiinir el perfil epidemiologico ocupacional del Hospital San Vicente de Arauca -ESE-</t>
  </si>
  <si>
    <t>Difundir el plan de emergencia a todos los procesos de la institución</t>
  </si>
  <si>
    <t>Garantizar que la Institución este en condiciones de responder oportunamente ante una emergencia interna</t>
  </si>
  <si>
    <t>Reporte periodico y Actualizacion del tablero de indicadores del proceso</t>
  </si>
  <si>
    <t>(No. De Procedimientos actualizados y elaborados / No. Total de Procedimientos  por actualizar durante el periodo) * 100</t>
  </si>
  <si>
    <t>No de fases cumpidas / total de fases establecidos por el ministerio del trabajo</t>
  </si>
  <si>
    <t>No. De Estandares Cumplidos / No. De Estandares establecidos</t>
  </si>
  <si>
    <t>(No. De Procesos con Socializaciones Realizadas/ Total de Procesos de la entidad</t>
  </si>
  <si>
    <t>No.de informes remitidos a talento humano/ total informes programados</t>
  </si>
  <si>
    <t>No. De Personas de planta con examen medico realizado/ No. De personas que ingresan (listado Reportado por talento humano)</t>
  </si>
  <si>
    <t>No de capacitaciones realizadas/ No. Procesos de la entidad</t>
  </si>
  <si>
    <t>No. De eventos campañas realizadas / No. De accidentes presentados en el periodo</t>
  </si>
  <si>
    <t>No. De Personas de planta con examen medico de retiro realizado/No.de personas en proceso de retiro</t>
  </si>
  <si>
    <t>No. De examenes periodicos realizados / Total personal de planta</t>
  </si>
  <si>
    <t>No. De campañas realizadas / No. De campañas programadas * 100</t>
  </si>
  <si>
    <t>No. De controles realizados / No. De controles programados  *100</t>
  </si>
  <si>
    <t>No. De capacitaciones realizadas /  No. Procesos de la entidad</t>
  </si>
  <si>
    <t>Ejecucion del Simulacro Programado</t>
  </si>
  <si>
    <t>No. De indicadores actualizados y reportados oportunamente / No. De actualizaciones y reportes programados * 100</t>
  </si>
  <si>
    <t xml:space="preserve"> Documentos y Registros organizados de acuerdo a las tablas de rentencion documental del proceso/ Registro tabla de Retencion Documental del proceso</t>
  </si>
  <si>
    <t>Meta: 2 procedimientos actualizados en el mes</t>
  </si>
  <si>
    <t>Meta: 2 Capcitaciones de los documentos actualizados por mes</t>
  </si>
  <si>
    <t>fases de cumplimiento</t>
  </si>
  <si>
    <t>resultado del seguimiento</t>
  </si>
  <si>
    <t>Meta:Capacitar todos los procesos Semestralmente</t>
  </si>
  <si>
    <t>informe remitido  a talento humano Bimestral</t>
  </si>
  <si>
    <t>Formato diligenciado de Examen medico ocupacional</t>
  </si>
  <si>
    <t>Meta: 2 capacitaciones mensuales</t>
  </si>
  <si>
    <t>evidencia de publicacion y socializacion</t>
  </si>
  <si>
    <t>Registro de Examen de Retiro</t>
  </si>
  <si>
    <t>soporte medico de examen periodico</t>
  </si>
  <si>
    <t>Meta: 1 Campaña realizada semestralmente</t>
  </si>
  <si>
    <t>Sistemas de vigilancia del HSVA</t>
  </si>
  <si>
    <t xml:space="preserve">Meta: capacitacion semestral </t>
  </si>
  <si>
    <t>Registro o informe de evidencias de la ejecucion del simulacro</t>
  </si>
  <si>
    <t>Aplicación de las TRD</t>
  </si>
  <si>
    <t xml:space="preserve">Elaborar,  ajustar y aprobar los Procedimientos  del proceso de talento humano </t>
  </si>
  <si>
    <t>Programar y realizar las actividades de induccion al personal que ingresa a la institucion</t>
  </si>
  <si>
    <t>programar y realizar el proceso de reinduccion a todo el personal de la entidad ( planta y contrato) por parte del proceso de talento humano.</t>
  </si>
  <si>
    <t>Elaborar y ejecutar  el Plan de Bienestar Social e Incentivos de la Institución                (Responsabilidad: Comité de Bienestar Social) Resolucion de Aprobacion</t>
  </si>
  <si>
    <t>Realizar seguimiento e informe al proceso de evalaucion del desempeño en los periodos establecidos en la normatividad vigente</t>
  </si>
  <si>
    <t>realizar medicion del clima laboral para funcionarios de palanta y contrato</t>
  </si>
  <si>
    <t>Formulacion  del plan de capacitacion de acuerdo a las necesidades de los funcionarios</t>
  </si>
  <si>
    <t>porcentaje de ejecucion del plan de capacitaciones</t>
  </si>
  <si>
    <t>realizar seguimiento a la implementacion de las fases del programa de seguridad y salud en el trabajo</t>
  </si>
  <si>
    <t>Creación de codigos para el personal  nuevo e inactivación del personal en la herramiena "mesa de ayuda"</t>
  </si>
  <si>
    <t xml:space="preserve">Elaborar el reporte dentro de lo primeros diez (10) dias calendario del mes de los empleados de nomina para deducir los pagos de Seguridad social y Pension </t>
  </si>
  <si>
    <t>Aplicación de las TRD en el proceso de Talento Humano  en la organización de los archivos de gestion</t>
  </si>
  <si>
    <t>Actualizar los procedimiento, registros, manuales, protocolos del  proceso de talento humano de acuerdo a los resultados de las auditorias integradas de gestion de la entidad, normatividad de Gestion de la calidad y Norma de habilitacion Resolucion 2003</t>
  </si>
  <si>
    <t>Mantener actualizadas las listas de chequeo de hojas de vida que incluya el listado de los documentos Solicitados según los requerimientos del cargo</t>
  </si>
  <si>
    <t>cumplimiento al Modelo Estandar de control interno MECI:2014 componente de Talento humano; Desarrollo del talento humano</t>
  </si>
  <si>
    <t>Evaluar el desempeño del personal de planta inscrito en el registro publico de carrera</t>
  </si>
  <si>
    <t>Medir la efectividad y cumplimiento del Plan de Capacitaciones Aprobado</t>
  </si>
  <si>
    <t xml:space="preserve">velar por la implementacion y cumplimiento del programa de seguridad y salud en el trabajo </t>
  </si>
  <si>
    <t>Formalizar el ingreso del personal de Planta a la institución y su inclusión para la utilización de los sistemas de información</t>
  </si>
  <si>
    <t>Realizar en el tiempo establecido el reporte  de salud y pension del personal de nomina al proceso de Tesoreria para realizar el pago oportuno</t>
  </si>
  <si>
    <t>No. De jornadas de induccion realizadas/ No. De jornadas de induccion programadas</t>
  </si>
  <si>
    <t xml:space="preserve">jornada de induccion realizada </t>
  </si>
  <si>
    <t xml:space="preserve">No. Actividades cumplidas del programa de Bienestar socia / No. De actividades programadas en el programa de bienestarl social </t>
  </si>
  <si>
    <t>No. De Funcionarios de carrera evaluados / No. Total de funcionarios de carrera del Hospital</t>
  </si>
  <si>
    <t>No. De funcionarios y contratistas encuestados / total de funcionarios y contratistas seleccionados</t>
  </si>
  <si>
    <t>plan de capacitacion elaborado y aprobado mediante Acto administrativo</t>
  </si>
  <si>
    <t>No. Capacitaciones ejecutas / No. De capacitaciones programadas</t>
  </si>
  <si>
    <t>1. codigos asignados en el mes
2.codigos inactivos en el mes</t>
  </si>
  <si>
    <t>cronograma de induccion</t>
  </si>
  <si>
    <t>lista de asistencia a reinduccion</t>
  </si>
  <si>
    <t>%porcentaje de cumplimiento</t>
  </si>
  <si>
    <t>Informe de Evaluacion de desempeño de personal de planta</t>
  </si>
  <si>
    <t>encuesta de clima labora e informe</t>
  </si>
  <si>
    <t>porcentaje de cumplimiento</t>
  </si>
  <si>
    <t>registro de codigos asignados e inactivos</t>
  </si>
  <si>
    <t xml:space="preserve">Aplicar las encuestas de satisfaccion en los procesos: urgencias, observacion, UCI Adultos, Cirugia, Hospitalizacion Adultos y Pediatrica, Maternidad, Neonatos, Rehabilitacion, Ecografias, Imagenologia, Gestion Ambulatoria, Laboratorio clinico. </t>
  </si>
  <si>
    <t>Apertura de los buzones de sugerencias mensual, mediante Acta y en presencia de las personas establecidas en el procedimiento.</t>
  </si>
  <si>
    <t>Remitir a cada proceso que presentaron PQR, para que realicen el respectivo tramite de respuesta antes de los 5 dias habiles establecidos en el procedimiento.</t>
  </si>
  <si>
    <t>Mediante jornadas de capácitación dirigidas a los integrantes del proceso en temas relacionados con la Atención al Usuario, Humanización del Servicio y Trabajo en equipo.</t>
  </si>
  <si>
    <t>Medir la satifacciones de los usuarios a traves de las encuentas de satisfacciona aplicadas en los diferentes procesos misionales del hospital san vicente</t>
  </si>
  <si>
    <t>Realizar la apertura de los buzones de sugerencias instalados en los procesos de la institucion</t>
  </si>
  <si>
    <t>Realizar seguimiento al cumplimiento del procedimiento de Peticiones, Quejas y Reclamos</t>
  </si>
  <si>
    <t>Socializar los Derechos y Deberes de los Usuarios a toda la poblacion que solicita los servicios de salud en el hospital san vicente.</t>
  </si>
  <si>
    <t>Actualizar los procedimiento, registros, manuales, protocolos del  proceso de Atencion al cliente y comunicacines de acuerdo a los resultados de las auditorias integradas de gestion de la entidad, normatividad de Gestion de la calidad y Norma de habilitacion Resolucion 2003</t>
  </si>
  <si>
    <t>Realizar informe mensual del la Demanda insatisfecha por Especialidad, Satisfaccion del usuario, Peticiones, Quejas y Reclamos reportadas, y productividad por especialidad.</t>
  </si>
  <si>
    <t>Actas de apertura buzones mensual.</t>
  </si>
  <si>
    <t>oportunidad en los dias respuesta de las PQR / Numero de dias transcurridos para dar respuesta a las PQR.X100</t>
  </si>
  <si>
    <t>No. De capacitaciones realiadas / total de capacitaciones programadas al mes x 100</t>
  </si>
  <si>
    <t>Total de informes presentados / Total de informes programados x 100</t>
  </si>
  <si>
    <t>No. De capacitaciones reaizadas / No. De capacitaciones programadas* 100</t>
  </si>
  <si>
    <t>No. De Especialidades con alta demanda en el mes / Total de especialidades ofertadas x 100</t>
  </si>
  <si>
    <t xml:space="preserve">Encuesta de satifaccion mensual. </t>
  </si>
  <si>
    <t>soporte de actas de apertura debidamente firmadas.</t>
  </si>
  <si>
    <t>soporte de respuesta de las PQR.</t>
  </si>
  <si>
    <t>registro de capacitacion derechos y deberes e informacion de los servicios habilitados por HSVA</t>
  </si>
  <si>
    <t>Formato de Asistencia a Capacitaciones</t>
  </si>
  <si>
    <t>registro de estadistica mensual</t>
  </si>
  <si>
    <r>
      <t xml:space="preserve">NOMBRE DEL PROCESO A EVALUAR:    </t>
    </r>
    <r>
      <rPr>
        <b/>
        <sz val="10"/>
        <rFont val="Arial"/>
        <family val="2"/>
      </rPr>
      <t xml:space="preserve"> COSTOS</t>
    </r>
  </si>
  <si>
    <r>
      <t xml:space="preserve">NOMBRE DEL PROCESO A EVALUAR:    </t>
    </r>
    <r>
      <rPr>
        <b/>
        <sz val="10"/>
        <rFont val="Arial"/>
        <family val="2"/>
      </rPr>
      <t xml:space="preserve">CARTERA </t>
    </r>
  </si>
  <si>
    <r>
      <t xml:space="preserve">NOMBRE DEL PROCESO A EVALUAR:    </t>
    </r>
    <r>
      <rPr>
        <b/>
        <sz val="10"/>
        <rFont val="Arial"/>
        <family val="2"/>
      </rPr>
      <t xml:space="preserve"> CONTABILIDAD</t>
    </r>
  </si>
  <si>
    <r>
      <t xml:space="preserve">NOMBRE DEL PROCESO A EVALUAR:   </t>
    </r>
    <r>
      <rPr>
        <b/>
        <sz val="10"/>
        <rFont val="Arial"/>
        <family val="2"/>
      </rPr>
      <t xml:space="preserve">  JURIDICA</t>
    </r>
  </si>
  <si>
    <t>Aplicación de las TRD en el proceso de Costos,  en la organización de los archivos de gestion</t>
  </si>
  <si>
    <t>Aplicación de las TRD en el proceso de Cartera,  en la organización de los archivos de gestion</t>
  </si>
  <si>
    <t>Aplicación de las TRD en el proceso de Auditoria Médica,  en la organización de los archivos de gestion</t>
  </si>
  <si>
    <t>Aplicación de las TRD en el proceso de Presupuesto y Financiera,  en la organización de los archivos de gestion</t>
  </si>
  <si>
    <t>Aplicación de las TRD en el proceso de rehabilitacion,  en la Contabilidad organización de los archivos de gestion</t>
  </si>
  <si>
    <t>Aplicación de las TRD en el proceso de Tesoreria,  en la organización de los archivos de gestion</t>
  </si>
  <si>
    <t>Aplicación de las TRD en el proceso de Facturación,  en la organización de los archivos de gestion</t>
  </si>
  <si>
    <t>Aplicación de las TRD en el proceso de Recursos Fisicos,  en la organización de los archivos de gestion</t>
  </si>
  <si>
    <t>Aplicación de las TRD en el proceso de Compras y Suministros,  en la organización de los archivos de gestion</t>
  </si>
  <si>
    <t>Aplicación de las TRD en el proceso de Sistemas de Información,  en la organización de los archivos de gestion</t>
  </si>
  <si>
    <t>Aplicación de las TRD en el proceso de estadistica,  en la organización de los archivos de gestion</t>
  </si>
  <si>
    <t>Aplicación de las TRD en el proceso de Salud Ocupacional,  en la organización de los archivos de gestion</t>
  </si>
  <si>
    <t>Actas o listas de asistencia a Capacitación de personal que ingresa a la institución</t>
  </si>
  <si>
    <r>
      <t xml:space="preserve">NOMBRE DEL PROCESO A EVALUAR:    </t>
    </r>
    <r>
      <rPr>
        <b/>
        <sz val="12"/>
        <rFont val="Arial"/>
        <family val="2"/>
      </rPr>
      <t xml:space="preserve"> ESTADISTICA E HISTORIAS CLINICAS</t>
    </r>
  </si>
  <si>
    <t>informe de cumplimiento comité de historias clinicas, META: 90% cumplimiento anual</t>
  </si>
  <si>
    <t>NAE</t>
  </si>
  <si>
    <t xml:space="preserve">Elaborar,  ajustar y aprobar los Procedimientos , manuales, instructivos aplicados al subproceso de </t>
  </si>
  <si>
    <t xml:space="preserve">No. De comprobantes de entrada / total de contratos y/o factura x 100 </t>
  </si>
  <si>
    <t>(Número de hojas de vida verificadas en el periodo / Total de funcionarios y contratistas) * 100</t>
  </si>
  <si>
    <t>Meta: 2 Capacitaciones de los documentos actualizados por mes</t>
  </si>
  <si>
    <t>No de fases cumplidas / total de fases establecidos por el ministerio del trabajo</t>
  </si>
  <si>
    <t>PROF. APOYO PLANEACION:_______________________________</t>
  </si>
  <si>
    <t>PROF. APOYO PLANEACION:___________________________</t>
  </si>
  <si>
    <t>Elaborar,  ajustar y aprobar los Procedimientos , manuales, instructivos aplicados al subproceso de Recursos Fisicos</t>
  </si>
  <si>
    <t>formato prestamo de documentos de la oficina juridica, autorizado por la Asesor Juriidic.</t>
  </si>
  <si>
    <t>Reporte de Sistema de recepción de glosas sin trámit</t>
  </si>
  <si>
    <t>resultados del seguimiento</t>
  </si>
  <si>
    <t xml:space="preserve">resultados del seguimiento </t>
  </si>
  <si>
    <t>Actas de comité firmadas  -  cuatrimestral</t>
  </si>
  <si>
    <t>Soporte de Mantenimientos Realizados</t>
  </si>
  <si>
    <t>INFORME GLOBAL DE LA AUDITORIA PRIMER SEMESTRE 2021</t>
  </si>
  <si>
    <t>PERIODO Y AÑO:  PRIMER SEMESTRE DE 2021</t>
  </si>
  <si>
    <t>Resultados del seguimiento</t>
  </si>
  <si>
    <t>Registro mantenimieto preventivo por procesos mensual de acuerdo estipulado para la vigencia</t>
  </si>
  <si>
    <t>certificacion de calibracion por la empresa contratada</t>
  </si>
  <si>
    <t>Actualizar los procedimiento, registros, manuales, protocolos del  subproceso de  Biomedica  de acuerdo a los resultados de las auditorias integradas de gestion de la entidad, normatividad de Gestion de la calidad y Norma de habilitacion Resolucion 3100 de 2019</t>
  </si>
  <si>
    <t>total de inspecciones realizadas</t>
  </si>
  <si>
    <t>No tienen</t>
  </si>
  <si>
    <t>Registros de capacitaciones realizadas</t>
  </si>
  <si>
    <t>Actualizar los procedimiento, registros, manuales, protocolos del  subproceso de  Seguridad y salud en el  trabajo de acuerdo a los resultados de las auditorias integradas de gestion de la entidad, normatividad de Gestion de la calidad y Norma de habilitacion Resolucion 3100</t>
  </si>
  <si>
    <t xml:space="preserve">Socialización  y adherencia al personal del proceso  los Procedimientos actualizados </t>
  </si>
  <si>
    <t>Asistiencia del equipo de trabajo en  las capacitaciones programadas por los lideres de los procesos: Gestion de Calidad, Garantía de la Calidad, MECI, MIPG, GIU y Comunicaciones.</t>
  </si>
  <si>
    <t>Actualizar los procedimiento, registros, manuales, protocolos del  subproceso de  Tesoreria de acuerdo a los resultados de las auditorias integradas de gestion de la entidad, normatividad de Gestion de la calidad y Norma de habilitacion Resolucion 3100</t>
  </si>
  <si>
    <t>Actualizar los procedimiento, registros, manuales, protocolos del  subproceso de   Presupuesto de acuerdo a los resultados de las auditorias integradas de gestion de la entidad, normatividad de Gestion de la calidad y Norma de habilitacion Resolucion 3100</t>
  </si>
  <si>
    <t xml:space="preserve">Normograma publicado en la pagina </t>
  </si>
  <si>
    <t xml:space="preserve">Socialización y adhereciòn  al personal del proceso  los Procedimientos actualizados </t>
  </si>
  <si>
    <t>Acta de aprobacion en comité de Gestion y Desemepeño</t>
  </si>
  <si>
    <t>solicitar capacitacion a los procesos de calidad, meci mipg, garantia, gestion atencion al usuario con el fin de fortalecer los conocimientos del personal de apoyo.</t>
  </si>
  <si>
    <t>Realizar capacitacion y reinduccion al personal del proceso, en temas referentes a la plataforma estrategica, MECI,mipg Gestion de calidad, valore, principios entre otros.</t>
  </si>
  <si>
    <t xml:space="preserve">Socialización y adherencia al personal del proceso  los Procedimientos actualizados </t>
  </si>
  <si>
    <t>Lograr disminuir la glosa inicial en15% mensual</t>
  </si>
  <si>
    <t>meta: disminucion 15% mensual</t>
  </si>
  <si>
    <t>Disminuir la glosa inicial en15% mensual, estableciendo controles en la revision previade la expedicion de las facturas por parte de los Auditores concurrentes.</t>
  </si>
  <si>
    <t>Asistiencia del equipo de trabajo en  las capacitaciones programadas por los lideres de los procesos: Gestion de Calidad, Garantía de la Calidad, MECI MIPG, GIU y Comunicaciones</t>
  </si>
  <si>
    <t xml:space="preserve">Socialización y adherencia  al personal del proceso  los Procedimientos actualizados </t>
  </si>
  <si>
    <t xml:space="preserve">Socialización y adherecia al personal del proceso  los Procedimientos actualizados </t>
  </si>
  <si>
    <t>resultados del seguimiento d</t>
  </si>
  <si>
    <t>Realizar jornada de reinduccion al personal del proceso de Atencion al usuario,  temas inherentes al  proceso. Atencion al cliente, Gestion de la calidad, plataforma estrategica, MIPG</t>
  </si>
  <si>
    <t>informe radicado y socializado a la alta gerencia</t>
  </si>
  <si>
    <t>Elaborar y presentar a la Alta Gerencia  informe mensual de la satisfaccion, PQR, Demanda insatisfecha por especialidad, Productividad por Especialidad</t>
  </si>
  <si>
    <t>No se ha actualizado</t>
  </si>
  <si>
    <t>Mapa de riesgos actualizado</t>
  </si>
  <si>
    <t>FECHA:  AGOSTO 10/2021</t>
  </si>
  <si>
    <t>solicitar capacitacion a los procesos de calidad, meci, MIPG, garantia, gestion atencion al usuario con el fin de fortalecer los conocimientos del personal de apoyo.</t>
  </si>
  <si>
    <t>No se cuenta con evidencia</t>
  </si>
  <si>
    <t>Programado para sep/2021</t>
  </si>
  <si>
    <t>Se evidencia los soportes de validación de la información que le requieren</t>
  </si>
  <si>
    <t xml:space="preserve">Socialización y adehrencia al personal del proceso  los Procedimientos actualizados </t>
  </si>
  <si>
    <t>Registro de inspeccion de acuerdo al llamdo de la  necesidad de los servcios</t>
  </si>
  <si>
    <t>Elaborar,  ajustar y aprobar  y socializar los Procedimientos , manuales, instructivos aplicados al subproceso de biomedica</t>
  </si>
  <si>
    <t>socializacion y publicacion de la  politica de Gestion Dcoumental a todo el personal de la entidad.</t>
  </si>
  <si>
    <t>resultados del seguimiento de</t>
  </si>
  <si>
    <t>Pagar los primeros 15 dias habiles del mes  Seguridad social y Pension de los empleados de nomina del hospital</t>
  </si>
  <si>
    <t>Realizar reinduccion al personal del subproceso de HIC en los temas: calidad, , garantia MIPG, gestion atencion al usuario con el fin de fortalecer los conocimientos del personal de apoyo.</t>
  </si>
  <si>
    <t>Realizar capacitacion y reinduccion al personal del proceso, en temas referentes a la plataforma estrategica, Gestion de calidad, valore, principios entre otros.</t>
  </si>
  <si>
    <t>Lograr una meta de reducción de glosas del 3% final</t>
  </si>
  <si>
    <t xml:space="preserve">Verificar las hojas de vida de los funcionarios y contratista con el propostio de cumplir con los requerimientos de la resolucion de habilitacion 3100 de 2019 y  procedimientos administrativos de la entidad. </t>
  </si>
  <si>
    <t>Registro de Entrega o Radicacion de Tablero de Indicadores trimestral.</t>
  </si>
  <si>
    <t>Actualizacion y aprobacion del Normograma Institucional</t>
  </si>
  <si>
    <t>Tablas de Rentencion Documental Ajutadas.</t>
  </si>
  <si>
    <t>Acta de aprobacion y Resolucion de actualizacion interna hospital san vicente.</t>
  </si>
  <si>
    <t xml:space="preserve">mapa de riesgos aprobado </t>
  </si>
  <si>
    <t>lista de chequeo de la revision</t>
  </si>
  <si>
    <t>Medir la percepcion y aplicación de los principios y valores establecidos en codigo de Integridad tica para todo el personal de planta, contrato, pasantes.</t>
  </si>
  <si>
    <t xml:space="preserve">Informe de las HC proximas a eliminarsen   </t>
  </si>
  <si>
    <t xml:space="preserve">Realizar los comites de Historias clinicas </t>
  </si>
  <si>
    <t xml:space="preserve">actas mensuales de comites </t>
  </si>
  <si>
    <t xml:space="preserve">Actas firmadas </t>
  </si>
  <si>
    <t>Actualizar los procedimiento, registros, manuales, protocolos del  subproceso de   Costos de acuerdo a los resultados de las auditorias integradas de gestion de la entidad, normatividad de Gestion de la calidad y Norma de habilitacion Resolucion 3100</t>
  </si>
  <si>
    <t>Realizar capacitacion del Manual de Tecnovigilancia a todos los subprocesos Misionales.</t>
  </si>
  <si>
    <t xml:space="preserve">cumplimiento al Modelo Estandar de control interno MECI </t>
  </si>
  <si>
    <t>Informe de Analisis</t>
  </si>
  <si>
    <t xml:space="preserve">Realizar estadistica de la demanda insatisfecha </t>
  </si>
  <si>
    <t xml:space="preserve">Medir la demanda insatisfecha por especialidad  </t>
  </si>
  <si>
    <t xml:space="preserve">Banco de proveedores actualizado </t>
  </si>
  <si>
    <t>Cumplir con los requerimientos de mantenimiento correctivo de infraestructura y/o Aires acondicionados de los procesos Misionales, estrategicos y de apoyo</t>
  </si>
  <si>
    <t>Total de encuentas realizadas / total de encuestas establecidas (363)  x 100</t>
  </si>
  <si>
    <t>ACEPTABLE</t>
  </si>
  <si>
    <t>AREA</t>
  </si>
  <si>
    <t>EFICIENTE</t>
  </si>
  <si>
    <t>TESORERIA</t>
  </si>
  <si>
    <t>CONTABILIDAD</t>
  </si>
  <si>
    <t xml:space="preserve">resultados del seguimiento de la auditorias </t>
  </si>
  <si>
    <t>CARTERA</t>
  </si>
  <si>
    <t>REGISTRO DE INSPECCION</t>
  </si>
  <si>
    <t xml:space="preserve">RESULTADO </t>
  </si>
  <si>
    <t>ESTADISTICA</t>
  </si>
  <si>
    <t>Deficiente</t>
  </si>
  <si>
    <t xml:space="preserve">OBSERVACIONES </t>
  </si>
  <si>
    <t>OBSERVACIÓN</t>
  </si>
  <si>
    <t>COSTOS</t>
  </si>
  <si>
    <t>TOTAL GRAL</t>
  </si>
  <si>
    <t>DEFENSA JURÍDICA</t>
  </si>
  <si>
    <t>INFORME GLOBAL DE LA AUDITORIA PRIMER SEMESTRE DE 2025</t>
  </si>
  <si>
    <t>FORTALECIMIENTO INSTITUCIONAL</t>
  </si>
  <si>
    <t>AUTOSOSTENIBILIDAD Y EQUILIBRIO FINANCIERO</t>
  </si>
  <si>
    <t>Fortalecer la sostenibilidad económica y el crecimiento financiero de la entidad, mediante un modelo de gestión empresarial que maximice las ganancias operacionales y generen una rentabilidad económica y social</t>
  </si>
  <si>
    <t>LÍNEAS ESTRATÉGICAS</t>
  </si>
  <si>
    <t>PERIODO Y AÑO: PRIMER SEMESTRE DE 2025</t>
  </si>
  <si>
    <t>TESORERÍA</t>
  </si>
  <si>
    <t>NOMBRE DEL PROCESO A EVALUAR:</t>
  </si>
  <si>
    <t>PERIODO Y AÑO:  PRIMER SEMESTRE DE 2025</t>
  </si>
  <si>
    <t>PERIODO Y AÑO:   PRIMER SEMESTRE DE 2025</t>
  </si>
  <si>
    <r>
      <t xml:space="preserve">NOMBRE DEL PROCESO A EVALUAR:     </t>
    </r>
    <r>
      <rPr>
        <b/>
        <sz val="10"/>
        <rFont val="Arial"/>
        <family val="2"/>
      </rPr>
      <t>PRESUPUESTO</t>
    </r>
  </si>
  <si>
    <t>PERIODO Y AÑO:  PRIMER  SEMESTRE DE 2025</t>
  </si>
  <si>
    <t>IINFORME GLOBAL DE LA AUDITORIA PRIMER SEMESTRE DE 2025</t>
  </si>
  <si>
    <r>
      <t xml:space="preserve">NOMBRE DEL PROCESO A EVALUAR:     </t>
    </r>
    <r>
      <rPr>
        <b/>
        <sz val="10"/>
        <rFont val="Arial"/>
        <family val="2"/>
      </rPr>
      <t>AUDITORIA DE CUENTAS MEDICAS</t>
    </r>
  </si>
  <si>
    <t>NOMBRE DEL PROCESO A EVALUAR: GESTIÓN BIOMEDICA</t>
  </si>
  <si>
    <t xml:space="preserve">NOMBRE DEL PROCESO A EVALUAR: COMPRAS Y CONTRATACIÓN </t>
  </si>
  <si>
    <t>INFORME GLOBAL DE LA AUDITORIA  SEGUNDO SEMESTRE 2025</t>
  </si>
  <si>
    <t>NOMBRE DEL PROCESO A EVALUAR:     ARCHIVO GENERAL</t>
  </si>
  <si>
    <r>
      <t xml:space="preserve">NOMBRE DEL PROCESO A EVALUAR:    </t>
    </r>
    <r>
      <rPr>
        <b/>
        <sz val="10"/>
        <rFont val="Arial"/>
        <family val="2"/>
      </rPr>
      <t xml:space="preserve"> SEGURIDAD Y SALUD EN EL TRABAJO</t>
    </r>
  </si>
  <si>
    <t>Adoptar el plan de capacitación vigencia 2025 y hacer  seguimiento a su desarrollo</t>
  </si>
  <si>
    <t>INFORME GLOBAL DE LA AUDITORIA PRIMER  SEMESTRE 2025</t>
  </si>
  <si>
    <r>
      <t xml:space="preserve">NOMBRE DEL PROCESO A EVALUAR:     </t>
    </r>
    <r>
      <rPr>
        <b/>
        <sz val="10"/>
        <rFont val="Arial"/>
        <family val="2"/>
      </rPr>
      <t>TALENTO HUMANO</t>
    </r>
    <r>
      <rPr>
        <b/>
        <sz val="9"/>
        <rFont val="Arial"/>
        <family val="2"/>
      </rPr>
      <t xml:space="preserve"> Y HUMANIZACIÓN</t>
    </r>
  </si>
  <si>
    <t>INFORME GLOBAL DE LA AUDITORIA SEGUNDO SEMESTRE 2025</t>
  </si>
  <si>
    <t>NOMBRE DEL PROCESO A EVALUAR:   SISTEMA DE INFORMACIÓN Y ATENCIÓN AL USUARIO</t>
  </si>
  <si>
    <t>PRESUPUESTO</t>
  </si>
  <si>
    <t>AUDITORIA CUENTAS MEDICAS</t>
  </si>
  <si>
    <t>FACTURACIÓN</t>
  </si>
  <si>
    <t>GESTIÓN RECURSOS FÍSICOS</t>
  </si>
  <si>
    <t>GESTIÓN BIOMEDICA</t>
  </si>
  <si>
    <t>COMPRAS Y CONTRATACIÓN</t>
  </si>
  <si>
    <t>ARCHIVO GENERAL</t>
  </si>
  <si>
    <t>SIAU</t>
  </si>
  <si>
    <t>SEGURIDAD Y SALUD EN EL TRABAJO</t>
  </si>
  <si>
    <t>MEJORAMIENTO DE LA PRESTACIÓN DE SERVICIOS DE SALUD</t>
  </si>
  <si>
    <t>AUTOSOSTENIBILIDAD Y EQUILIBRIO FINANCIEROPERSPECTIVA FINANCIERA Y GERENCIAL</t>
  </si>
  <si>
    <t>Fortalecer la sostenibilidad económica y el crecimiento financiero de la entidad, mediante un modelo de gestión empresarial que maximice las ganancias operacionales y generen una rentabilidad económica y social.</t>
  </si>
  <si>
    <t>Fortalecer la política de daño antijurídico Institucional</t>
  </si>
  <si>
    <t>Acto administrativo que contenga la política de defensa jurídica y los lineamientos institucionales para la prevención del daño antijurídico.</t>
  </si>
  <si>
    <t xml:space="preserve">Cumplimiento superior al 80% del plan de acción de prevención del Daño Antijurídico </t>
  </si>
  <si>
    <t>Lograr la plena satisfacción de los usuarios del hospital San Vicente como instrumento de fidelización a los servicios en salud que el hospital</t>
  </si>
  <si>
    <t>Fortalecer la Satisfacción Global de los usuarios del Hospital San Vicente de Arauca</t>
  </si>
  <si>
    <t>Informe de Resultados de Satisfacción global de los usuarios mayor al 85%</t>
  </si>
  <si>
    <t>Brindar servicios de salud, centrados en el usuario y su familia, cumpliendo cada uno de los atributos de la calidad y orientados a la satisfacción de las necesidades de salud de las personas pensando en atención humanizada a todos los usuarios del hospital.</t>
  </si>
  <si>
    <t>Fortalecer la política de Humanización</t>
  </si>
  <si>
    <t>Acto administrativo de Actualización de la política de Humanización</t>
  </si>
  <si>
    <t>Informe de Cumplimiento de Plan de Acción de Humanización superior al 80%</t>
  </si>
  <si>
    <t>Desarrollar convenios docencia/servicio que permitan fortalecer las capacidades institucionales y la prestación de los servicios de Salud.</t>
  </si>
  <si>
    <t>Mantener como mínimo un convenio docencia/servicio activo durante la vigencia evaluada</t>
  </si>
  <si>
    <t>Brindar el servicio docencia asistencial, generando una cultura humanizada, soportado en la ética y el compromiso de vocación del servicio.</t>
  </si>
  <si>
    <t> Fortalecer la gestión de los procesos asistenciales y administrativos en pro de la mejora continua de la institución </t>
  </si>
  <si>
    <t>Desarrollar acciones de Bienestar e Incentivos a los colaboradores</t>
  </si>
  <si>
    <t>Informe con el cumplimiento superior al 80% del Plan de Bienestar y estímulos Institucional</t>
  </si>
  <si>
    <t>Cumplimiento del Sistema de Gestión y Seguridad en el Trabajo SG-SST</t>
  </si>
  <si>
    <t>Lograr un resultado superior al 80% en la autoevaluación del SG-SST</t>
  </si>
  <si>
    <t xml:space="preserve"> Implementar estrategias de intervención a los servidores públicos y colaboradores de la ESE en el marco de fortalecer sus competencias con el fin de crear valor en los resultados individuales</t>
  </si>
  <si>
    <t>Fortalecer las Capacidades del talento humano.</t>
  </si>
  <si>
    <t>Informe con el cumplimiento superior al 80% del Plan de Capacitación Institucional</t>
  </si>
  <si>
    <t>Mejorar el resultado del Equilibrio presupuestal con Recaudo</t>
  </si>
  <si>
    <t>Resultado del Indicador &gt;=vigencia 2024</t>
  </si>
  <si>
    <t>Mejorar el valor de Recaudo vs Reconocimiento del total de venta de Servicios</t>
  </si>
  <si>
    <t>Resultado del Indicador &gt;=1</t>
  </si>
  <si>
    <t>Optimizar los costos y gastos incurridos para la producción y venta de Servicios.</t>
  </si>
  <si>
    <t>El valor del Gasto de funcionamiento + de operación comercial y prestación de servicios por UVR  sea menor o igual que la vigencia anterior</t>
  </si>
  <si>
    <t>(Número de actividades del plan ejecutadas/ Total de actividades del plan) X 100</t>
  </si>
  <si>
    <t>Existencia y vigencia de política institucional de defensa jurídica y prevención del daño antijurídico.</t>
  </si>
  <si>
    <t>-Copia del acto administrativo expedido.
-Documento de la política de defensa jurídica y lineamientos para la prevención del daño antijurídico.
-Actas o evidencias de socialización interna del documento.</t>
  </si>
  <si>
    <t>-Plan de acción de prevención del daño antijurídico aprobado.
-Informe de seguimiento con corte acumulado de actividades ejecutadas vs planificadas.
-Evidencias de ejecución: actas, registros de reuniones, informes técnicos, campañas de divulgación, capacitaciones, evaluaciones, etc.
-Matriz de seguimiento firmada por responsables o coordinadores.</t>
  </si>
  <si>
    <t>Resultado del equilibrio presupuestal con recaudo</t>
  </si>
  <si>
    <t>-Estados financieros con corte a diciembre.
-Informes presupuestales de ingresos y gastos.
-Certificados del área financiera.</t>
  </si>
  <si>
    <t>(Total Recaudo/ Total Ventas Reconocidas)</t>
  </si>
  <si>
    <t>-Informe de recaudo vs reconocimiento (tesorería).
-Estados contables firmados.</t>
  </si>
  <si>
    <t>Relación Gasto de funcionamiento + comercial vs producción UVR</t>
  </si>
  <si>
    <t>-Informes de ejecución presupuestal por rubros.
-Análisis financiero por UVR.
-Documentos soporte de pagos y nómina.</t>
  </si>
  <si>
    <t>Resultado de autoevaluación del SG-SST</t>
  </si>
  <si>
    <t>-Informe anual SG-SST.
-Resultados del autodiagnóstico.
-Actas del Comité de Seguridad y Salud.</t>
  </si>
  <si>
    <t>Existencia del acto administrativo de actualización de la política de humanización</t>
  </si>
  <si>
    <t>-Copia del acto administrativo.
-Documento actualizado.
-Actas de socialización.</t>
  </si>
  <si>
    <t>Cumplimiento del Plan de Acción de Humanización</t>
  </si>
  <si>
    <t>-Plan aprobado.
-Informe de seguimiento con evidencias (capacitaciones, campañas, actividades).</t>
  </si>
  <si>
    <t>Cumplimiento del Plan de Capacitación Institucional</t>
  </si>
  <si>
    <t>-Plan anual de capacitación.
-Registros de asistencia.
-Evaluaciones y memorias de capacitación.</t>
  </si>
  <si>
    <t>Cumplimiento del Plan de Bienestar y Estímulos</t>
  </si>
  <si>
    <t xml:space="preserve">-Plan aprobado.
-Registro de actividades ejecutadas.
-Encuestas de satisfacción.
</t>
  </si>
  <si>
    <t>Existencia de al menos un convenio docencia-servicio vigente</t>
  </si>
  <si>
    <t xml:space="preserve">-Copia del convenio firmado.
-Registro en bases institucionales.
-Actas de actividades realizadas en el marco del convenio.
</t>
  </si>
  <si>
    <t>Porcentaje de satisfacción global de los usuarios</t>
  </si>
  <si>
    <t>-Resultados de encuestas de satisfacción.
-Informe consolidado con análisis de resultados.
-Recomendaciones o plan de mejora derivado de los resultados.</t>
  </si>
  <si>
    <t>Meta: ≤  al 18 de cada de mes
evidencia soportes de radicado a tesoreria</t>
  </si>
  <si>
    <t>Verificar periodicamente las consignaciones en banco por parte de los diferentes clientes. Emitir reporte de pagos no idenficados al proceso de cartera</t>
  </si>
  <si>
    <t>Fecha de Recepción de la guia de envio ≤ 10 dias calendario</t>
  </si>
  <si>
    <t>Meta: ≤ 10 dias
evidencia soportes de radicado a contabilidad</t>
  </si>
  <si>
    <t>Meta: ≤  03 dias
evidencia soportes de solicitado y entregado</t>
  </si>
  <si>
    <t>Meta: ≤ 10 dias
evidencia soportes de radicado a tesoreria</t>
  </si>
  <si>
    <t>N/A</t>
  </si>
  <si>
    <t>No registra planes de mejoramiento para el 2025</t>
  </si>
  <si>
    <t>No se evidencia actualización del mapa de riesgos</t>
  </si>
  <si>
    <t>No se evidencia actualización de documentos</t>
  </si>
  <si>
    <t>30 de diciembre 2024 al 30 de enero 2025
30 de enero al 20 de febrero 2025
21 de febrero al 16 de marzo 2025</t>
  </si>
  <si>
    <t>No se evidencia actualización</t>
  </si>
  <si>
    <t xml:space="preserve">No se evidencia actualización </t>
  </si>
  <si>
    <t>Socialización en las jornadas de inducción y reinducción.</t>
  </si>
  <si>
    <t xml:space="preserve">Actualización de la lista de chequeo de para los contratos de prestación de servicios; Socialización de instructivo de actualización de hojas de vida en la plataforma del Sigep II; verificación de los documentos físicos de las hojas de vida del personal y su respectiva validación en las plataformas correspondientes (ReTHUS, antecedentes, educación formal, educación para el trabajo, declaraciones, etc.) </t>
  </si>
  <si>
    <t>Se actualizaron 3 procedimientos y 1 manual.</t>
  </si>
  <si>
    <t>total de subprocesos capacitados / total de subprocesos misionalesx100</t>
  </si>
  <si>
    <t>La ejecución del primer semestre se cumplió, falta el segundo semestre</t>
  </si>
  <si>
    <t>El levantamiento de inventarios se realiza dependiendo el servicio a realizar mantenimiento</t>
  </si>
  <si>
    <t>El levantamiento de hoja de vida se realiza dependiendo el servicio a realizar mantenimiento</t>
  </si>
  <si>
    <t>Con el stand de enfermería se capacita mediante un video interactivo socializando el manual</t>
  </si>
  <si>
    <t>Calibración, inventario y hojas de vida que se han ido subsanando con cada mantenimiento realizado</t>
  </si>
  <si>
    <t>Se tienen 2 actividades que se han cumplido cada vez que se realiza mantenimiento</t>
  </si>
  <si>
    <t>No se han generado eventos.</t>
  </si>
  <si>
    <t>El proceso no tenía documentos por actualizar</t>
  </si>
  <si>
    <r>
      <rPr>
        <b/>
        <sz val="10"/>
        <color rgb="FF000000"/>
        <rFont val="Arial"/>
        <family val="2"/>
      </rPr>
      <t>PLAN DE MEJORAMIENTO ITA</t>
    </r>
    <r>
      <rPr>
        <sz val="10"/>
        <color rgb="FF000000"/>
        <rFont val="Arial"/>
        <family val="2"/>
      </rPr>
      <t xml:space="preserve">
Publicar en la WEB Institucional  en  el  Menú Destacado  Transparencia y Acceso a  la  Información Pública el  Directorio de  servidores públicos, empleados y contratistas, actualizado  conforme  a  lo  requerido en  la  normatividad  vigente y/o generar  enlace a  la  Plataforma  SIGEP II del  Departamento Administrativo de la  Función Pública.</t>
    </r>
  </si>
  <si>
    <t>20 Actividades, de las cuales 7 ya se cumplieron y 13 se encuentran en desarrollo.</t>
  </si>
  <si>
    <t>No se actualizaron documentos</t>
  </si>
  <si>
    <t>actualizar semestralmente el 50% de los documentos del subproceso</t>
  </si>
  <si>
    <t>Se han actualizado 2 programas, 5 planes y 1 politica.
Procedimiento de Inducción y Reinducción. A la espera que se realice Comité de Gestión y Desempeño</t>
  </si>
  <si>
    <t>Aún no se tienen establecidos los indicadores del proceso</t>
  </si>
  <si>
    <t>No se tiene establecidas las TRD</t>
  </si>
  <si>
    <t>Lograr la plena satisfacción de los usuarios del hospital San Vicente como instrumento de fidelización a los servicios en salud que el hospital brinda.</t>
  </si>
  <si>
    <t>Implementar estrategias de intervención a los servidores públicos y colaboradores de la ESE en el marco de fortalecer sus competencias con el fin de crear valor en los resultados individuales.</t>
  </si>
  <si>
    <t>Realizar capacitacion a todos los usuarios de las areas de urgencia y Gestion ambulatoria, en los derechos y deberes de los usuarios, asi como de los servicios de salud que presta la entidad. META: mensual dos capacitaciones</t>
  </si>
  <si>
    <t>Soportes virtuales en la oficina de costos</t>
  </si>
  <si>
    <t>Ruta mapa de riesgoC:\Users\costos\Desktop\COSTOSJAB\CARACTERIZACION COSTOS</t>
  </si>
  <si>
    <t>Pendiente los indicadores del mes de mayo y junio de 2025</t>
  </si>
  <si>
    <t>primer trimestre 2025. Se evidencia el soporte en fisico en la oficina de costos. Para el segundo trimestre esta pendiente cerrar junio, para presentarlo.</t>
  </si>
  <si>
    <t>La información que respalda el abastecimiento de las áreas de servicio del módulo de costos proviene de los informes mensuales remitidos por los líderes de proceso, los cuales se trabajan mes vencidos.</t>
  </si>
  <si>
    <t xml:space="preserve">No requiere plan de acccion </t>
  </si>
  <si>
    <t>La Tabla de Retención Documental (TRD) se gestiona cada vez que sea necesario, conforme a las necesidades del proceso.</t>
  </si>
  <si>
    <t>0.81</t>
  </si>
  <si>
    <t>resultado de equilibrio presupuestal primer trimestre</t>
  </si>
  <si>
    <t>Indicador no puede ser mayor a 1</t>
  </si>
  <si>
    <t>El dato es menor a la vigencia 2024</t>
  </si>
  <si>
    <t>se evidencia soportes de induccion del personal que asiste a la induccion y respectiva capacitacion</t>
  </si>
  <si>
    <t>se evidencia soportes de induccion del personal nuevo que asiste a la induccion y respectiva capacitacion, listado de asistencia firmados.</t>
  </si>
  <si>
    <t>se evidencia sportes de reinduccion al personal de facturacion.</t>
  </si>
  <si>
    <t>Se evidencia la legalizacion de ingresos abiertos del mes en un 90% el 10% restante es objeto de depuracion y ajustes</t>
  </si>
  <si>
    <t xml:space="preserve">se evidencia recepcion de las plataformas </t>
  </si>
  <si>
    <t>Se cumple al 100% se evidencia reportes mensuales y en plataforma siho</t>
  </si>
  <si>
    <t xml:space="preserve">Se cuenta con el programa aprobado GTD-AR-001del año 2022. Este documento se actualiza cada 4 años, por ende, sigue vigente. </t>
  </si>
  <si>
    <t>Plan aprobado en el primer comité de gestión y desempeño del 26 de enero del 2025,</t>
  </si>
  <si>
    <t xml:space="preserve">Se envió a control interno el informe </t>
  </si>
  <si>
    <t>n/a</t>
  </si>
  <si>
    <t>no se ha realizado auditorías por parte del proceso de mejoramiento continuo</t>
  </si>
  <si>
    <t>El mapa de riesgos fue enviado a la espera de ser aprobado</t>
  </si>
  <si>
    <t>No se realizado seguimiento</t>
  </si>
  <si>
    <t>Los estándares son 143 Y 147 se  cumplió con el estándar 147 y del 143 se entregó el estudio técnico a la espera que TH realice el manual por dependencias.</t>
  </si>
  <si>
    <t>Cada vez que ingresa personal se realiza la inducción de gestión documental</t>
  </si>
  <si>
    <t>Capacitaciones semestral</t>
  </si>
  <si>
    <t xml:space="preserve">Se realizó una capacitación al personal sobre la gestión documental </t>
  </si>
  <si>
    <t>Al momento se tiene actualizadas las TRD, pero se necesita la actualización de la estructura organizacional ya que no se encuentran identificadas todas las oficinas de la E.S.E.</t>
  </si>
  <si>
    <t>Hasta que la dirección no defina si se seguirán usando las mismas TRD, no se puede actualizar.</t>
  </si>
  <si>
    <t>Hasta que no se actualicen las TRD, no se puede dar cumplimiento a esta actividad.</t>
  </si>
  <si>
    <t>A la espera de que se contrate un profesional competente para realizar las TVD</t>
  </si>
  <si>
    <t>Se queda compromiso actualizar la politica y socializarla</t>
  </si>
  <si>
    <t>No se cuenta con indicadores.</t>
  </si>
  <si>
    <t>Se lleva el formato de entrega de devolución de los documentos, según normatividad son 4 días transcurridos para la entrega.
Se genera de una demora por organización..</t>
  </si>
  <si>
    <t>se evidencia socializacion del hallazgo y estan en proceso la implementacion de accion de mejora</t>
  </si>
  <si>
    <t xml:space="preserve">se evidencia la entrega de indicadores a la lider de financiera </t>
  </si>
  <si>
    <t>No aplica</t>
  </si>
  <si>
    <t xml:space="preserve">26 de febrero                               6 de junio </t>
  </si>
  <si>
    <t xml:space="preserve">Se evidencia la ejecucion del cumplimiento de las fases, planear, hacer, verificar y acuar.  Se envian los informes a planeacion y a aleno humano. </t>
  </si>
  <si>
    <t xml:space="preserve">Se puede identificar la ealizacion de induccion y reinduccion del personal pertenencientes a los diferenctes procesos. </t>
  </si>
  <si>
    <t xml:space="preserve">No se  actualizado el mapa de riesgos </t>
  </si>
  <si>
    <t xml:space="preserve">en el plan de mejoramiento con respecto a la resolucion 0319 de 2019, en proceso con un promedio de avance debido a que no se cuenta con suficiente personal </t>
  </si>
  <si>
    <t xml:space="preserve">fortalecer las capacitaciones en procesos administraivos </t>
  </si>
  <si>
    <t xml:space="preserve">se cuenta con el analisis de primer trimestre el del segundo se encuentra en proyección </t>
  </si>
  <si>
    <t xml:space="preserve">Se verifica a través del un comunicado y correo electronico la citacion al funcionario que ingresa, de la misma manera a la IPS que labora los examenes ocupacionales. </t>
  </si>
  <si>
    <t xml:space="preserve">Se evidencia mediante resgistro de asisencia las capacitaciones mensuales </t>
  </si>
  <si>
    <t xml:space="preserve">Se evidencia documeno de concepto de aptitud- examen medico de retiro expedido por IPS tratante. </t>
  </si>
  <si>
    <t xml:space="preserve">se realizo campaña de vacunacion, desordenes muscolo-esqueleticos </t>
  </si>
  <si>
    <t xml:space="preserve">se realiza contoles teniendo en cuenta el PVE, biologico (vacunacion, uso de de EPP, Capacitacion ) pve psicosocial, aencion indcvuidual y talleres, psicopausas. </t>
  </si>
  <si>
    <t>Para la vigencia 2025 se realizo simulacro con la brigada de emergencia. Mayo 06  y se  tiene planeado participar del simulacro nacional.</t>
  </si>
  <si>
    <t xml:space="preserve">Se realiza el analisis de los indicadores de estreuctra proceso y resultado pero no se envian al area de calidad </t>
  </si>
  <si>
    <t>Se cuenta con resultado de la autoevaluacion con un porcentaje de cumplimiento de 91.75%</t>
  </si>
  <si>
    <t>Se evidencia informe de socializacion, capacitacion, campañas y actividades)</t>
  </si>
  <si>
    <t>Se evidencia convenios vigentes firmados, asistencias de induccion y acta de comité docencia.servicio entre el Hospital e instituciones</t>
  </si>
  <si>
    <t>No hay actaministrativo pero si esta aprobada por el comité de gestion y desempeño del 28 de enero, acta 1</t>
  </si>
  <si>
    <t>Se realizó el plan institucional de capacitación; Se evidencia registros de asistencia como fotográficos en la realización de las capacitaciones realizadas de manera general y en áreas específicas; Se ha implementado sistema de evaluación en las jornadas de inducción y reinducción para medir la eficacia de las actividades.</t>
  </si>
  <si>
    <t>Se realizó y ejecutó el plan de bienestar social e incentivos 2025; se tomó registro fotográfico de las actividades registradas.</t>
  </si>
  <si>
    <t>De las jornadas programadas en este primer semestre a través de la circular OTH-007-2025 se programarón 3 jornadas para el periodo 2025-I de las cuales se ejecutaron 2.</t>
  </si>
  <si>
    <t>Se tomaron registros de asistencia a los participantes de la jornada de inducción.</t>
  </si>
  <si>
    <t>Se adopta y se ejecuta el plan institucional de capacitación 2025.</t>
  </si>
  <si>
    <t>Se ha ejecutado el 75% de las capacitaciones programadas, esto e debe a factores internos como externos que dificultan una ejecución optima de la logística.</t>
  </si>
  <si>
    <t xml:space="preserve">evidencias correo planeacion </t>
  </si>
  <si>
    <t>demanda insastisfecha ( narda ) peoductividad por especialista ( narda )</t>
  </si>
  <si>
    <t xml:space="preserve">se realiza aleatoriamente </t>
  </si>
  <si>
    <t>( narda )</t>
  </si>
  <si>
    <t xml:space="preserve">Debido a que se realizo la creacion hace poco no se ha podido socilizar </t>
  </si>
  <si>
    <t>No es posible lograr el 100% debido a que las Entidades Responsables de pago no reportan la aplicación de pagos de manera oportuna.</t>
  </si>
  <si>
    <t>Gestionar el recaudo por la venta de servicios con una meta mensual entre 6.500.000.000</t>
  </si>
  <si>
    <t>Lograr recaudo de cartera mensual entre 6.500.0000.000</t>
  </si>
  <si>
    <t>PADILLA</t>
  </si>
  <si>
    <t>Actualizar el Banco de proveedores vigencia 2025</t>
  </si>
  <si>
    <t>Actualizar el banco de proveedores vigencia 2025</t>
  </si>
  <si>
    <t>SE REALIZO COMPROMISO PARA REALIZAR CAPACITACION SOBRE EL DAÑO ANTIJURIDICO ENEL SEGUNDO SEMESTRE 2025</t>
  </si>
  <si>
    <t>SE INICIARA A REALIZAR EN EL SEGUNDO SEMESTRE DEL 2025.</t>
  </si>
  <si>
    <t>Realizar analisis a la ejecucion presupuestal de ingresos y gastos de la institucion y ejecutar los compromisos basados en el recaudo y no en el reconocimiento. Meta: trimestral</t>
  </si>
  <si>
    <t>Se actualizó el manual de tecnovigilancia 28/01/2025</t>
  </si>
  <si>
    <t>las capacitaciones se realizan periodicamente o cuando algun lider lo requiera</t>
  </si>
  <si>
    <t xml:space="preserve">se evidencia soportes de embargos judiciales en fisico </t>
  </si>
  <si>
    <t xml:space="preserve">ACTIVIDADES DIARIAS </t>
  </si>
  <si>
    <t xml:space="preserve">Socialización y adehrencia  al personal del proceso  los Procedimientos actualizados </t>
  </si>
  <si>
    <t>Se estan realizando directamente por el área de sistemas - Talento Humano no esta oficiando</t>
  </si>
  <si>
    <t>Se esta llevando un formato de capacitación del personal que ingresa nuevo - Se recomienda formalizar el registro.</t>
  </si>
  <si>
    <t>Soporte de Manetenimientos Realizados</t>
  </si>
  <si>
    <t>Se hacen diarios  a las 3am, procedimiento automatico .</t>
  </si>
  <si>
    <t>Gestión de tic´s</t>
  </si>
  <si>
    <t xml:space="preserve">NOMBRE DEL PROCESO A EVALUAR: </t>
  </si>
  <si>
    <t>se actualizaron 3 planes</t>
  </si>
  <si>
    <t>(No. De documentos actualizados y elaborados / No. Total de documentos del proceso x100</t>
  </si>
  <si>
    <t>No. De documentos Socializados /No. De documentos actualizados * 100</t>
  </si>
  <si>
    <t>Los planes fueron socializados al equipo de trabajo.</t>
  </si>
  <si>
    <t>No se ha actualizado el mapa de riesgos</t>
  </si>
  <si>
    <t>Actualizar los procedimiento, registros, manuales, protocolos del  subproceso de sistemas de informacion de acuerdo a los resultados de las auditorias integradas de gestion de la entidad, normatividad de Gestion de la calidad y Norma de habilitacion Resolucion 3100</t>
  </si>
  <si>
    <t>Actualizar los procedimiento, registros, manuales, protocolos del  proceso de Juridica de acuerdo a los resultados de las auditorias integradas de gestion de la entidad, normatividad de Gestion de la calidad y Norma de habilitacion Resolución 3100</t>
  </si>
  <si>
    <t>Actualizar los procedimiento, registros, manuales, protocolos del  proceso de Juridica de acuerdo a los resultados de las auditorias integradas de gestion de la entidad, normatividad de Gestion de la calidad</t>
  </si>
  <si>
    <t>Las TRD se encuentran en proceso de actualización</t>
  </si>
  <si>
    <t>Acta de comité institucional de gestión y desemepeño donde se evidencia la aprobación del documento</t>
  </si>
  <si>
    <t xml:space="preserve">No se ha realizado la actualización </t>
  </si>
  <si>
    <t>Aumentar la eficiencia y calidad en el desempeño de los procesos, mediante la prestación de servicios de salud oportunos, seguros y continuos</t>
  </si>
  <si>
    <t>Brindar asesoría técnica   a los líderes de los procesos Estratégicos y de Apoyo, en la actualizacion, elaboracion de los procedimientos y registros de los procesos.</t>
  </si>
  <si>
    <t xml:space="preserve">Acompañamiento a los lideres de los procesos  Estrategicos y Apoyo en la actualizacion y elaboracion de procedimientos requeridos por la normatividad vigente, cambios en los tramites instucionales. </t>
  </si>
  <si>
    <t>Realizar la entrega de los documentos actualizados a cada uno de los procesos.</t>
  </si>
  <si>
    <t>Entregar los procedimientos actualizados como: Guias, manuales, registros, protocolos, a los respectivos procesos para la socializacion y aplicación de los mismos.</t>
  </si>
  <si>
    <t>Total de documentos actualizados y entregados / total de documentos por actualizar.</t>
  </si>
  <si>
    <t>Formato de entrega de los procedimientos a los procesos.</t>
  </si>
  <si>
    <t>Garantizar la vigilancia y cumplimiento de las buenas practicas de Seguridad del Paciente contenidos en la lista de Chequeo Adoptada para tal fin.</t>
  </si>
  <si>
    <t xml:space="preserve">realizar una programación de rondas de seguridad en los diferentes procesos clínicos asistenciales, con el objetivo de verificar la adherencia a las buenas practicas de seguridad del paciente, mediante una  lista de chequeo adoptada para su cumplimiento. Meta:18 rondas  por mes. 
</t>
  </si>
  <si>
    <t>Total de rondas realizadas/ Total de rondas programadas X 100</t>
  </si>
  <si>
    <t>Actas de Reunión y/o intervención de las rondas realizadas</t>
  </si>
  <si>
    <t>Realizar seguimiento a  la gestion de eventos adversos y/ incidentes de cada proceso.</t>
  </si>
  <si>
    <t>Verificar que los lideres de Procesos esten realizando la gestion de los Eventos Adversos e Incidentes  dentro del tiempo establecido en el protocolo de Seguridad el paciente. EA:3 dias, Incidentes: 5 dias y NO Conformidades: 10 dias.</t>
  </si>
  <si>
    <t xml:space="preserve">total de eventos adversos gestionados y cerrados / Total de eventos adversos reportados x 100 </t>
  </si>
  <si>
    <t>registro de seguimiento a eventos adversos e incidentes mensual.</t>
  </si>
  <si>
    <t>Realizar Autoevaluacion de los estandares de habilitacion Resolucion 3100 de 2019</t>
  </si>
  <si>
    <t>Realizar Autoevaluacion e informe y calificacion de los estandares de habilitacion en todos los procesos misionles.</t>
  </si>
  <si>
    <t>porcentaje de cumplimiento 1.20% Anual</t>
  </si>
  <si>
    <t>informe de los resultados de la Autoevalucion, emitidos al representante MECI-CALIDAD, Oficna de control interno y Subdireccion Cientifica.</t>
  </si>
  <si>
    <t>Realizar plan de auditoria para el mejoramiento de la calidad en la atencion en salud.</t>
  </si>
  <si>
    <t>Elaboracion del plan de Auditoria para el mejoramiento de la calidad en la atencion en salud.</t>
  </si>
  <si>
    <t>plan de mejoramiento aprobado y socializado</t>
  </si>
  <si>
    <t>seguimiento a las actividades del plan de auditoria para el mejoramiento de la calidad en la atencion en salud</t>
  </si>
  <si>
    <t>seguimiento a las actividades del plan de auditoria para el mejoramieto de la calidad en la atencion en salud.</t>
  </si>
  <si>
    <t>Número de Acciones de mejora ejecutadas derivadas de las auditorias realizadas / Total de Acciones de mejoramiento programadas para vigencia derivadas de los planes de mejora del componente de auditoria registrados en el PAMEC.</t>
  </si>
  <si>
    <t>cumplimiiento meta: 0.90 %</t>
  </si>
  <si>
    <t>Pacientes pediátricos con neumonías broncoaspirativas de origen intrahospitalario y variación interanual</t>
  </si>
  <si>
    <t>1.Implementar guía de manejo para pacientes pediátricos con riesgo de  neumonías  broncoaspirativas.  
                                                           2. Difundir  al  personal asistencial médicos generales, médicos especialistas, enfermeras profesionales y auxiliares de enfermeria la guia de manejo para pacientes pediátricos con riesgo de  neumonías  broncoaspirativas.   
3. Evaluar adherencia de la guia de manejo para pacientes pediátricos con riesgo de  neumonías  broncoaspirativas.</t>
  </si>
  <si>
    <t>Número de Pacientes pediatrícos con neumonías broncoaspirativas de origen intrahospitalario en la vigencia objeto de evaluación.  / Número de Pacientes pediátricos con neumonías broncoaspirativas de origen intrahospitalario en la vigencia anterior</t>
  </si>
  <si>
    <t>Soportes:
Guia implementada
Guia socializada a todo el personal medico y enfermeria.
Adherencia de la guia.</t>
  </si>
  <si>
    <t>Aprobada</t>
  </si>
  <si>
    <t>Mantener actualizado el registro especial de prestadores REPS y los distintivos de los servicios ofertados por la ESE</t>
  </si>
  <si>
    <t xml:space="preserve">Actualizando el REPS de acuerdo con la capacidad de oferta de servicios y el cumplimiento de los estandares de habilitacion de ESE. Ante la UAESA y publicando los distintivos de habilitacion </t>
  </si>
  <si>
    <t>Reporte periodico de Novedades a la UAESA</t>
  </si>
  <si>
    <t xml:space="preserve">REPS. Constancia de habilitacion de la Unidad de Salud </t>
  </si>
  <si>
    <t>Actualizar el listado maestro de documentos y registros.</t>
  </si>
  <si>
    <t>Listado maestro actualizado con cada una de la documentacion de los subprocesos y procesos del hospital san vicente,.</t>
  </si>
  <si>
    <t>Total de documentos actualizados e incluidos en el listado maestro por proceso / total de documentos por actualizar por cada proceso.</t>
  </si>
  <si>
    <t>listado maestro actualizado.</t>
  </si>
  <si>
    <t>Actualizar los procedimiento, registros, manuales, del proceso de mejoramiento continuo de acuerdo a los resultados de las auditorias integradas de gestion de la entidad, normatividad de Gestion de la calidad y Norma de habilitacion Resolucion 2003</t>
  </si>
  <si>
    <t>Elaborar y/o actualizar los procedimientos de calidad Garantia de la calidad y Gestion de calidad.</t>
  </si>
  <si>
    <t>(No. De Procedimientos actualizados y elaborados /  Total de Procedimientos  del proceso x100</t>
  </si>
  <si>
    <t>Meta: actualizar semestralmente el 50% de los procedimientos del proceso</t>
  </si>
  <si>
    <t>Se actualizo el procedimiento de elaboración de documentos</t>
  </si>
  <si>
    <t>Acompañamiento y asesoría a los lideres de procesos Misionales, Apoyo, Estrategicos,  para la elaboración y aprobación de planes de mejoramiento derivados de las auditorias integradas de gestión, Autoevaluacion de habilitación y/o Auditorias Externas</t>
  </si>
  <si>
    <t>Acompañamiento a los lideres de proceso para la elaboracion de los planes de mejoramiento derivados de las auditorias intergrada de gestion y /o auditorias externas</t>
  </si>
  <si>
    <t>Total de asesorias realizadas durante el periodo.</t>
  </si>
  <si>
    <t>Registro de asesoria y/o acompañamiento para la elaboracion de  planes de mejora.</t>
  </si>
  <si>
    <t>Cumplir con las actividades del programa de auditoria para el mejoramiento de calidad PAMEC</t>
  </si>
  <si>
    <t>No. De actividades ejecutadas del Pamec Total  De Actividades  Asignadas x 100</t>
  </si>
  <si>
    <t>Acompañamiento en la actualizacion de los indicadores de gestion de los procesos Misionales, Apoyo y Estrategicos</t>
  </si>
  <si>
    <t>Asesoria y acompañamiento en la actualizacion de los indicadores de gestion de todos los  procesos del hospital san vicente.</t>
  </si>
  <si>
    <t>Total de indicadores de gestion actualizados y aprobados / Total de procesos y subprocesos de la entidad x 100</t>
  </si>
  <si>
    <t xml:space="preserve">soporte de acompañamiento </t>
  </si>
  <si>
    <t>Acompañar y asesoria a los lideres de proceso  Misionales, Apoyo y Estrategicos  en la actualizacion de las Caracterizaciones de Proceso tal como lo contempla la NTCGP 1000/09</t>
  </si>
  <si>
    <t>Revision y Actualizacion de  las caracterizaciones de los procesos:  Misionales, Apoyo y Estrategicos .</t>
  </si>
  <si>
    <t>Total de caracterizaciones actualizadas / Total de caracterizaciones de los procesos por actualizar. X 100</t>
  </si>
  <si>
    <t>caracterizaciones actualizadas.</t>
  </si>
  <si>
    <t>Participar en los procesos de inducción, reinducción, programados.</t>
  </si>
  <si>
    <t>1.Participar en las jornadas de induccion programadas por el proceso de talento humano.
2. Realizar cronograma de reinduccion en los procesos de la entidad,con el proposito de fortalecer los conocimientos y conceptos de los sistemas integrados de gestion implementados en el hospital san vicente.</t>
  </si>
  <si>
    <t>1. No. De jornadas de inducciones realizadas / total de jornadas de inducciones programas por talento humano.
2. total de procesos capacitados / total de procesos de la entidad.</t>
  </si>
  <si>
    <t>Cronograma de induccion y reinduccion</t>
  </si>
  <si>
    <t>Validación de indicadores, tabulación y consolidación de información para reporte de indicadores de Calidad Resol 2193/04 para el Ministerio de Salud y Superintendencia nacional de Salud</t>
  </si>
  <si>
    <t>Consolidacion y Validacion de los indicadores de calidad del Hospital previo a montar el informe en el aplicativo SIHO, resol 2193/04</t>
  </si>
  <si>
    <t>Radicacion de Informe Presentado</t>
  </si>
  <si>
    <t>Oportunidad en la entrega del reporte de información en cumplimiento de la Circular Unica expedida por la Superintendencia Nacional de Salud o la norma que la sustituya.</t>
  </si>
  <si>
    <t>Envio de informe a la supersalud de acuerdo a las fechas establecidas.</t>
  </si>
  <si>
    <t>entrega oportuna dentro de los terminos establecidos</t>
  </si>
  <si>
    <t>soporte del envio a la supersalud</t>
  </si>
  <si>
    <t>Recepción y seguimiento al cumplimiento de la radicación de Tablero de indicadores por parte de los líderes de los procesos misionales, Apoyo y Estrategicos.</t>
  </si>
  <si>
    <t xml:space="preserve">Consolidar la informacion radicada de los indicadores de gestion de los procesos Misionales </t>
  </si>
  <si>
    <t>No. De procesos que reportan indicadores oportunamente / Total de subprocesos y procesos de la entidad x 100</t>
  </si>
  <si>
    <t>Registro de seguimiento radicado,
comunicados a los lideres de los procesos</t>
  </si>
  <si>
    <t>Actas de reunión y/o listados de asistencia</t>
  </si>
  <si>
    <t>Numero de procedimientos, manuales, protocolos, registros y  Guias aprobados/  Numero de acompañamientos realizados</t>
  </si>
  <si>
    <t>Informe que contenga los resultados de las auditorías internas de
Calidad y cumplimiento
de Planes de Mejoramiento al SOGC</t>
  </si>
  <si>
    <t>MEJORAMIENTO CONTINUO</t>
  </si>
  <si>
    <t>Acompañamiento, asesoría en la revisión, actualización y/o elaboración de Procedimientos / adopcion de guias clínicas                                                                                                                                                                                                                                                                                                                                                                                                                                               basadas en la evidencia en cumplimiento de la Resolucion 3100 de 2019.</t>
  </si>
  <si>
    <t>Acompañar a los lideres de proceso misional en la Elaboracion, y ajuste de los procedimientos  manuales, Protocolos, Guias basados en la evidencia y verificar que todos los procesos misionales cuente con los protocolos de enfermeria de acuerdo con los procedimiento mas frecuentes en el servicio</t>
  </si>
  <si>
    <t>Fortalecer la gestión de los procesos asistenciales y administrativos en pro de la mejora
continua de la institución</t>
  </si>
  <si>
    <t>Ultima actualización se realizo en el mes junio/ en el mes de agosto se descargo nueva actualización la cual se encuentra en etapa de prueba para implementación.</t>
  </si>
  <si>
    <t>Se paso preliminar de estudio de necesidad al area administrativa para aprobación.</t>
  </si>
  <si>
    <t>Se tenian programados a corte de junio 231 mantenimientos, y se realizaron 128.</t>
  </si>
  <si>
    <t>Se verifican los cargues y validaciones de los diferentes informes como son circular unica y otros informes.</t>
  </si>
  <si>
    <t>informe del cumplimiento de los requisitos semestral</t>
  </si>
  <si>
    <t>No se tienen establecidos indicadores</t>
  </si>
  <si>
    <t>Todos los contratos son revisados mediante lista de chequeo, verificando que se cumpla con todos los requisitos.</t>
  </si>
  <si>
    <t>1. Total de evaluaciones realizadas a proveedores / total de contratacion legalizada
2. Total de evaluacion a productos y/o servicios realizados / total de contratacion legalizada.</t>
  </si>
  <si>
    <t>Los soportes se encuentran en la siguiente ruta:
Z:\COMUNIDAD HSVA\CARGUE INDICADORES\1. COMITES HSVA\1.2 COMITES ADMINISTRATIVOS\COMITE DEFENSA JURIDICA\2025.</t>
  </si>
  <si>
    <t xml:space="preserve">No se han realizado, están planeados para los meses de octubre, noviembre. </t>
  </si>
  <si>
    <t>socializar el plan de emergencias a todos los funcionarios y contratistas de la entidad.</t>
  </si>
  <si>
    <t>Se actualizó en octubre del 2024, pero no se ha aprobado por calidad.</t>
  </si>
  <si>
    <t>No se tiene TRD</t>
  </si>
  <si>
    <t xml:space="preserve">Se soporta a traves de whatsapp y correos electronicos a lideres de procesos </t>
  </si>
  <si>
    <t>SST tiene 5 acciones del PAMEC, a corte de 30 de junio solo se había dado cumplimiento a 1 acción, y otra acción quedó a mitad de cumplimiento.</t>
  </si>
  <si>
    <t>Queda pendiente por socializar programa de vigilancia de radiaciones radiologicas.
Falta capacitar al personal  de imageneologiel programa de vigilancia de radiaciones radiologicas</t>
  </si>
  <si>
    <t>Se actualizaron 5 documentos, entre esos: 1 programa, 1 plan y 3 formatos.</t>
  </si>
  <si>
    <t>Cada profesional del equipo de calidad tiene asignado procesos, a los cuales deben realizarle acompañamiento para creación y actualización de documentos.</t>
  </si>
  <si>
    <t>Despues que el comité de gestión y desempeño aprueba los documentos, calidad envía y socializa por correo electrónico los documentos aprobados.</t>
  </si>
  <si>
    <t>Se cumplió con los reportes.</t>
  </si>
  <si>
    <t>28/02/2025 Validado y reportado</t>
  </si>
  <si>
    <t>Solo se llevan indicadores de los procesos misionales, los cuales reportan a tiempo.</t>
  </si>
  <si>
    <t>El listado maestro de documentos se encuentra actualizado de acuerdo a los documentos actualizados en el CGYD.</t>
  </si>
  <si>
    <t>No se ha realizado la actualización de las caracterizaciones.</t>
  </si>
  <si>
    <t>Calidad tiene 10 acciones, de las cuales a corte de 30 de junio se cumplió con</t>
  </si>
  <si>
    <t>Se ha participado en las 2 inducciones realizadas</t>
  </si>
  <si>
    <t>(No. Reportes radicados en el  periodo/No. De reportes  de Obligatorio cumplimietno</t>
  </si>
  <si>
    <t>La página se ha venido actualizando de acuerdo a los requerimientos normativos, sin embargo, aún se encuentran falencias.</t>
  </si>
  <si>
    <t>Se tienen 6 acciones, las cuales no han sido gestionadas.</t>
  </si>
  <si>
    <t>no aplica</t>
  </si>
  <si>
    <t>Plan de mejoramiento ITA, se encuentran 14 acciones de mejora, de las cuales 6 se subsanaron.</t>
  </si>
  <si>
    <t>No se tiene evidencia documentada.</t>
  </si>
  <si>
    <t>No tiene actividades el PAMEC.</t>
  </si>
  <si>
    <t>Informe PAMEC</t>
  </si>
  <si>
    <t>Tiene 11 actividades del PAMEC</t>
  </si>
  <si>
    <t>Se realizó, se está ejecutando pero no fue aprobado en el comité de gestión y desempeño.</t>
  </si>
  <si>
    <t xml:space="preserve">En la vigencia anterior se realizo la actualización a Google de los correos electronicos, la licencia se debe renovar en septiembre. </t>
  </si>
  <si>
    <t>C:\AUDITORIA DOCUMENTACION\INFORMES\INFORMES 2025\AUDITORIA CONCURRENTE\AGOSTO</t>
  </si>
  <si>
    <t>NA</t>
  </si>
  <si>
    <t>C:\AUDITORIA DOCUMENTACION\CAPACITACIONES</t>
  </si>
  <si>
    <t>C:\AUDITORIA DOCUMENTACION\INFORMES\INFORMES 2025\INFORME CAUSALES DE GLOSA</t>
  </si>
  <si>
    <t>C:\AUDITORIA DOCUMENTACION\INDICADORES AUDITORIA\INDICADORES AUDITORIA 2025\INDICADORES AUDITORIA 2025\INDICADORES AUDITORIA SEGUNDO TRIMESTRE 2025</t>
  </si>
  <si>
    <t>Valor de Glosa definitiva durante el trimestre / Valor total de la facturación radicada en el trimestre x 100</t>
  </si>
  <si>
    <t>C:\AUDITORIA DOCUMENTACION\INFORMES\INFORMES 2025\CONCILIACIONES AREA FINANCIERA\CARTERA</t>
  </si>
  <si>
    <t>C:\AUDITORIA DOCUMENTACION\INFORMES\INFORMES 2025\CONCILIACIONES AREA FINANCIERA\CONTABILIDAD</t>
  </si>
  <si>
    <t>Y:\COMUNIDAD HSVA\CARGUE INDICADORES\2025\1. TABLERO INDICADORES\2025 INDICADORES ADMINISTRATIVOS\AUDITORIA</t>
  </si>
  <si>
    <t>C:\AUDITORIA DOCUMENTACION\INFORMES\INFORMES 2025\2193\2193 SEGUNDO TRIMESTRE 2025</t>
  </si>
  <si>
    <t>SE EVIDENCIA DOCUMENTOS CON APLICACIÓN TRD 120.36.06</t>
  </si>
  <si>
    <t>NO SE EVIDENCIA REGISTRO DE ADHERENCIA</t>
  </si>
  <si>
    <t xml:space="preserve">mapa de riesgo en planeacion </t>
  </si>
  <si>
    <t xml:space="preserve">LINEA ESTRATEGICA </t>
  </si>
  <si>
    <t xml:space="preserve">RESOLUCION DE COMITÉ HISTORIAS CLINICAS </t>
  </si>
  <si>
    <t xml:space="preserve">SE EVIDENCIA EN PLANEACION </t>
  </si>
  <si>
    <t>PENDIENTE A SOCIALIZAR</t>
  </si>
  <si>
    <t>NO SE HAN GENERADOS NO CONFORMIDADES</t>
  </si>
  <si>
    <t xml:space="preserve">LISTA DE ASISTENCIA </t>
  </si>
  <si>
    <t>SE ESTAN HACIENDO PERO NO SE LLEVA REGISTRO</t>
  </si>
  <si>
    <t>https://nd.ruaf.gov.co/NDv2/DEF/Defuncion.aspx</t>
  </si>
  <si>
    <t xml:space="preserve">COMITÉ DEPARTAMENTAL DE ESTADISTICA VITALES </t>
  </si>
  <si>
    <t>COORDINACION MEDICA</t>
  </si>
  <si>
    <t>PENDIENTES A COTRATACION PARA LA ORGANIZACIÓN</t>
  </si>
  <si>
    <t>NO SE HAN HECHO EN 2025</t>
  </si>
  <si>
    <t xml:space="preserve">SE HAN REALIZADO DE MANERA MENSUAL </t>
  </si>
  <si>
    <t>mapa de riesgos en planeacion</t>
  </si>
  <si>
    <t>Mejorar la eficiencia de los recursos tecnológicos existentes en la institución</t>
  </si>
  <si>
    <t>Implementar estrategias de intervención a los servidores públicos y colaboradores en el marco de fortalecer sus competencias</t>
  </si>
  <si>
    <t>Aumentar la eficiencia y calidad en el desarrollo de los procesos, mediante servicios de salud oportunos, seguros y continuos</t>
  </si>
  <si>
    <t>Fortalecimiento institucional</t>
  </si>
  <si>
    <t>Mejoramiento de la prestación de servicios de salud</t>
  </si>
  <si>
    <t>Fortalecer la sostenibilidad económica y el crecimiento financiero de la entidad</t>
  </si>
  <si>
    <t>Autosostenibilidad y equilibrio financiero</t>
  </si>
  <si>
    <t>SOPORTE DE REGISTRO GFA/2-REG-012</t>
  </si>
  <si>
    <t>SE RENUEVA CADA AÑO</t>
  </si>
  <si>
    <t>CADA 4 MESES O SEGÚN KILOMETRAJE</t>
  </si>
  <si>
    <t>SE REALIZO AL SOCIALIZACION DEL PLAN DE MTO</t>
  </si>
  <si>
    <t>SOCIALIZAR EL PLAN DE MTO A LOS LIDERES Y GRUPO DE RECURSOS FISIOS INCLUYENDO SISTEMAS</t>
  </si>
  <si>
    <t>EVIDNECIA SE ENCUENTRA EN PLANEACION</t>
  </si>
  <si>
    <t>SOCIALIZACION</t>
  </si>
  <si>
    <t>CAPACITACION INDUCCION Y REINDUCCION</t>
  </si>
  <si>
    <t>SE HAN AVANZADO EN EL PLAN DE MEJORAMIENTO ENTREGADO, PERO NO SE HA CUMPLIDO EN SU TOTALIDAD</t>
  </si>
  <si>
    <r>
      <t xml:space="preserve">Se crearon 1 planes y se </t>
    </r>
    <r>
      <rPr>
        <sz val="11"/>
        <rFont val="Arial"/>
        <family val="2"/>
      </rPr>
      <t xml:space="preserve">actualIZARON 5 PROCEDIMIENTOS </t>
    </r>
  </si>
  <si>
    <t xml:space="preserve"> se evidencia la actualizacion de 7 procedimientos, formatos</t>
  </si>
  <si>
    <t>pendiente a socializar</t>
  </si>
  <si>
    <t>ejecucion del 60% vigencia 2025</t>
  </si>
  <si>
    <t>HC hasta el mes de junio, pendiente el resto de documento por falta de equipo para almacenamiento</t>
  </si>
  <si>
    <t>Se solicitó encuentra en el sitio de reubicación del espacio, y de equipos de computo.</t>
  </si>
  <si>
    <t>dentro de las capacitaciones se estan socializando la politica de gestion documental</t>
  </si>
  <si>
    <t>SE EVIDENCIA REGISTRO EN EL SISTEMA ORDENENS DE DESPACHO EN DINAMICA GERENCIAL</t>
  </si>
  <si>
    <t xml:space="preserve">LA EVIDENCIA SE DEJA FISICO EN CARPETA EN EL AREA DE ALMACEN  </t>
  </si>
  <si>
    <t>EN PROCESO DE REALIZACION DE FICHAS TECNICAS PARA BAJA POR PARTE DE LOS LIDERES: BIOMEDICA, SISTEMAS, MANTENIMIENTO, ADMINISTRATIVA</t>
  </si>
  <si>
    <t>EVIDENCIA REPOSOSA EN CARPETAS FISICAS EN ALMACEN Y COPIA DE LOS MISMOS A LOS LIDERES DE LOS DIFERENTES SERVICIOS</t>
  </si>
  <si>
    <t xml:space="preserve">SE EVIDENCIA REGISTRO DE INGRESO DE ACTIVOS Y SALIDA DE ACTIVOS EN EL SISTEMA DINAMICA GERENCIAL Y EN CARPETA EN FISICO, REPOSA EN ALMACEN GENERAL </t>
  </si>
  <si>
    <t xml:space="preserve">SE EVIDENCIA COMPROBANTES DE ENTRADAS  EN DINAMICA GERENCIAL. </t>
  </si>
  <si>
    <t xml:space="preserve">Elaborar,  ajustar y aprobar los Procedimientos , manuales, instructivos </t>
  </si>
  <si>
    <t>EN PROCESO DE ACTUALIZACION MANUAL DE ALMACEN Y FICHAS PARA BAJAS, ACTA PARA BAJAS.</t>
  </si>
  <si>
    <t xml:space="preserve">SE SOCIALIZA CON LIDER DE ALMACEN </t>
  </si>
  <si>
    <t>NO REGISTRA CAPACITACIONES AL PERSONAL, EL AREA DE ALMACEN NO REALZA CAPACITACIONES, SON A CARGO DE RECURSOS FISICOS</t>
  </si>
  <si>
    <t>QUEDA EN RESOLUCION CON FECHA DE DICIEMBRE DE LA VIGENCIA ANTERIOR LA CUAL REPOSA EN FISICO EN ALMACEN Y DIRECCION, SE PUBLICA EN LA PAGINA WEB</t>
  </si>
  <si>
    <t>SE EVIDENCIA MEDIANTE CORREO ELECTRONICO A CONTROL INTERNO</t>
  </si>
  <si>
    <t xml:space="preserve">  </t>
  </si>
  <si>
    <t>FECHA: 31 de agosto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</si>
</sst>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32" x14ac:knownFonts="1">
    <font>
      <sz val="11"/>
      <color theme="1"/>
      <name val="Calibri"/>
      <family val="2"/>
      <scheme val="minor"/>
    </font>
    <font>
      <sz val="10"/>
      <name val="Arial"/>
      <family val="2"/>
    </font>
    <font>
      <sz val="9"/>
      <name val="Century Gothic"/>
      <family val="2"/>
    </font>
    <font>
      <b/>
      <sz val="10"/>
      <name val="Calibri"/>
      <family val="2"/>
      <scheme val="minor"/>
    </font>
    <font>
      <b/>
      <sz val="10"/>
      <name val="Arial"/>
      <family val="2"/>
    </font>
    <font>
      <sz val="10"/>
      <color indexed="8"/>
      <name val="Arial"/>
      <family val="2"/>
    </font>
    <font>
      <sz val="11"/>
      <color theme="1"/>
      <name val="Arial"/>
      <family val="2"/>
    </font>
    <font>
      <sz val="10"/>
      <color theme="1"/>
      <name val="Arial"/>
      <family val="2"/>
    </font>
    <font>
      <b/>
      <sz val="9"/>
      <name val="Arial"/>
      <family val="2"/>
    </font>
    <font>
      <sz val="9"/>
      <name val="Arial"/>
      <family val="2"/>
    </font>
    <font>
      <b/>
      <sz val="11"/>
      <color theme="1"/>
      <name val="Calibri"/>
      <family val="2"/>
      <scheme val="minor"/>
    </font>
    <font>
      <b/>
      <sz val="11"/>
      <name val="Arial"/>
      <family val="2"/>
    </font>
    <font>
      <sz val="11"/>
      <color rgb="FFFF0000"/>
      <name val="Arial"/>
      <family val="2"/>
    </font>
    <font>
      <b/>
      <sz val="11"/>
      <color theme="1"/>
      <name val="Arial"/>
      <family val="2"/>
    </font>
    <font>
      <sz val="10"/>
      <color rgb="FFFF0000"/>
      <name val="Arial"/>
      <family val="2"/>
    </font>
    <font>
      <b/>
      <sz val="10"/>
      <color indexed="11"/>
      <name val="Arial"/>
      <family val="2"/>
    </font>
    <font>
      <b/>
      <sz val="9"/>
      <color indexed="81"/>
      <name val="Tahoma"/>
      <family val="2"/>
    </font>
    <font>
      <sz val="9"/>
      <color indexed="81"/>
      <name val="Tahoma"/>
      <family val="2"/>
    </font>
    <font>
      <b/>
      <sz val="10"/>
      <color theme="1"/>
      <name val="Arial"/>
      <family val="2"/>
    </font>
    <font>
      <b/>
      <sz val="9"/>
      <color theme="1"/>
      <name val="Arial"/>
      <family val="2"/>
    </font>
    <font>
      <sz val="10"/>
      <color indexed="10"/>
      <name val="Arial"/>
      <family val="2"/>
    </font>
    <font>
      <b/>
      <sz val="12"/>
      <name val="Arial"/>
      <family val="2"/>
    </font>
    <font>
      <sz val="11"/>
      <color theme="1"/>
      <name val="Calibri"/>
      <family val="2"/>
      <scheme val="minor"/>
    </font>
    <font>
      <sz val="11"/>
      <name val="Arial"/>
      <family val="2"/>
    </font>
    <font>
      <b/>
      <sz val="8"/>
      <color rgb="FF000000"/>
      <name val="Arial"/>
      <family val="2"/>
    </font>
    <font>
      <sz val="8"/>
      <color rgb="FF000000"/>
      <name val="Arial"/>
      <family val="2"/>
    </font>
    <font>
      <sz val="10"/>
      <color rgb="FF000000"/>
      <name val="Arial"/>
      <family val="2"/>
    </font>
    <font>
      <b/>
      <sz val="10"/>
      <color rgb="FF000000"/>
      <name val="Arial"/>
      <family val="2"/>
    </font>
    <font>
      <sz val="10"/>
      <color rgb="FF92D050"/>
      <name val="Arial"/>
      <family val="2"/>
    </font>
    <font>
      <b/>
      <sz val="10"/>
      <color rgb="FFFF0000"/>
      <name val="Arial"/>
      <family val="2"/>
    </font>
    <font>
      <b/>
      <sz val="10"/>
      <color indexed="50"/>
      <name val="Arial"/>
      <family val="2"/>
    </font>
    <font>
      <u/>
      <sz val="11"/>
      <color theme="1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5" tint="0.59999389629810485"/>
        <bgColor indexed="42"/>
      </patternFill>
    </fill>
    <fill>
      <patternFill patternType="solid">
        <fgColor theme="5" tint="0.59999389629810485"/>
        <bgColor indexed="64"/>
      </patternFill>
    </fill>
    <fill>
      <patternFill patternType="solid">
        <fgColor theme="5" tint="0.39997558519241921"/>
        <bgColor indexed="42"/>
      </patternFill>
    </fill>
    <fill>
      <patternFill patternType="solid">
        <fgColor theme="0"/>
        <bgColor indexed="42"/>
      </patternFill>
    </fill>
    <fill>
      <patternFill patternType="solid">
        <fgColor rgb="FF92D050"/>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indexed="64"/>
      </patternFill>
    </fill>
    <fill>
      <patternFill patternType="solid">
        <fgColor theme="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7">
    <xf numFmtId="0" fontId="0"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1" fontId="22" fillId="0" borderId="0" applyFont="0" applyFill="0" applyBorder="0" applyAlignment="0" applyProtection="0"/>
    <xf numFmtId="0" fontId="31" fillId="0" borderId="0" applyNumberFormat="0" applyFill="0" applyBorder="0" applyAlignment="0" applyProtection="0"/>
  </cellStyleXfs>
  <cellXfs count="391">
    <xf numFmtId="0" fontId="0" fillId="0" borderId="0" xfId="0"/>
    <xf numFmtId="0" fontId="6" fillId="0" borderId="0" xfId="0" applyFont="1"/>
    <xf numFmtId="0" fontId="4" fillId="2" borderId="1" xfId="0" applyFont="1" applyFill="1" applyBorder="1" applyAlignment="1">
      <alignment horizontal="center" vertical="center" wrapText="1"/>
    </xf>
    <xf numFmtId="0" fontId="8" fillId="0" borderId="0" xfId="1" applyFont="1"/>
    <xf numFmtId="9" fontId="8" fillId="0" borderId="0" xfId="2" applyFont="1" applyBorder="1" applyAlignment="1"/>
    <xf numFmtId="0" fontId="8" fillId="0" borderId="0" xfId="1" applyFont="1" applyAlignment="1">
      <alignment horizontal="left"/>
    </xf>
    <xf numFmtId="0" fontId="10" fillId="0" borderId="0" xfId="0" applyFont="1"/>
    <xf numFmtId="0" fontId="1"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2" fillId="0" borderId="0" xfId="0" applyFont="1" applyAlignment="1">
      <alignment horizontal="left"/>
    </xf>
    <xf numFmtId="0" fontId="13" fillId="0" borderId="0" xfId="0" applyFont="1"/>
    <xf numFmtId="9" fontId="11" fillId="0" borderId="0" xfId="4" applyFont="1" applyAlignment="1">
      <alignment horizontal="center"/>
    </xf>
    <xf numFmtId="0" fontId="11" fillId="0" borderId="0" xfId="1" applyFont="1" applyAlignment="1">
      <alignment horizontal="left"/>
    </xf>
    <xf numFmtId="9" fontId="11" fillId="0" borderId="0" xfId="2" applyFont="1" applyBorder="1" applyAlignment="1">
      <alignment horizontal="center" vertical="center"/>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1" fillId="0" borderId="1" xfId="0" applyFont="1" applyBorder="1" applyAlignment="1">
      <alignment horizontal="left" vertical="center" wrapText="1"/>
    </xf>
    <xf numFmtId="9" fontId="8" fillId="4" borderId="13" xfId="2" applyFont="1" applyFill="1" applyBorder="1" applyAlignment="1">
      <alignment horizontal="center"/>
    </xf>
    <xf numFmtId="9" fontId="8" fillId="0" borderId="1" xfId="2" applyFont="1" applyBorder="1" applyAlignment="1">
      <alignment horizontal="center" vertical="center"/>
    </xf>
    <xf numFmtId="9" fontId="11" fillId="2" borderId="1" xfId="0" applyNumberFormat="1"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2" borderId="1" xfId="0" applyFont="1" applyFill="1" applyBorder="1" applyAlignment="1">
      <alignment horizontal="center"/>
    </xf>
    <xf numFmtId="0" fontId="7" fillId="0" borderId="1" xfId="0" applyFont="1" applyBorder="1" applyAlignment="1">
      <alignment horizontal="left"/>
    </xf>
    <xf numFmtId="0" fontId="15"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7" fillId="0" borderId="1" xfId="0" applyFont="1" applyBorder="1" applyAlignment="1">
      <alignment horizontal="center"/>
    </xf>
    <xf numFmtId="0" fontId="4" fillId="7"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7" fillId="7" borderId="1" xfId="0" applyFont="1" applyFill="1" applyBorder="1" applyAlignment="1">
      <alignment horizontal="center"/>
    </xf>
    <xf numFmtId="0" fontId="14" fillId="0" borderId="1"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vertical="top" wrapText="1"/>
    </xf>
    <xf numFmtId="0" fontId="1" fillId="0" borderId="1" xfId="0" applyFont="1" applyBorder="1"/>
    <xf numFmtId="9" fontId="1" fillId="2"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xf numFmtId="9" fontId="1" fillId="0" borderId="1" xfId="0" applyNumberFormat="1" applyFont="1" applyBorder="1" applyAlignment="1">
      <alignment horizontal="center" vertical="center" wrapText="1"/>
    </xf>
    <xf numFmtId="0" fontId="7"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7" fillId="0" borderId="1" xfId="0" applyFont="1" applyBorder="1"/>
    <xf numFmtId="0" fontId="7" fillId="2" borderId="1" xfId="0" applyFont="1" applyFill="1" applyBorder="1"/>
    <xf numFmtId="0" fontId="14" fillId="2" borderId="1" xfId="0" applyFont="1" applyFill="1" applyBorder="1"/>
    <xf numFmtId="0" fontId="14" fillId="7" borderId="1" xfId="0" applyFont="1" applyFill="1" applyBorder="1"/>
    <xf numFmtId="0" fontId="7" fillId="2" borderId="1" xfId="0" applyFont="1" applyFill="1" applyBorder="1" applyAlignment="1">
      <alignment vertical="center" wrapText="1"/>
    </xf>
    <xf numFmtId="0" fontId="7" fillId="0" borderId="1" xfId="0" applyFont="1" applyBorder="1" applyAlignment="1">
      <alignment vertical="center" wrapText="1"/>
    </xf>
    <xf numFmtId="0" fontId="7" fillId="7" borderId="1" xfId="0" applyFont="1" applyFill="1" applyBorder="1"/>
    <xf numFmtId="0" fontId="7" fillId="7" borderId="1" xfId="0" applyFont="1" applyFill="1" applyBorder="1" applyAlignment="1">
      <alignment vertical="center" wrapText="1"/>
    </xf>
    <xf numFmtId="0" fontId="1" fillId="2" borderId="1" xfId="0" applyFont="1" applyFill="1" applyBorder="1" applyAlignment="1">
      <alignment horizontal="justify" vertical="center" wrapText="1"/>
    </xf>
    <xf numFmtId="0" fontId="7" fillId="0" borderId="2"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7" fillId="0" borderId="14" xfId="0" applyFont="1" applyBorder="1" applyAlignment="1">
      <alignment vertical="center" wrapText="1"/>
    </xf>
    <xf numFmtId="0" fontId="7" fillId="0" borderId="13"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wrapText="1"/>
    </xf>
    <xf numFmtId="0" fontId="0" fillId="0" borderId="0" xfId="0" applyAlignment="1">
      <alignment wrapText="1"/>
    </xf>
    <xf numFmtId="0" fontId="0" fillId="0" borderId="1" xfId="0" applyBorder="1" applyAlignment="1">
      <alignment vertical="top" wrapText="1"/>
    </xf>
    <xf numFmtId="0" fontId="0" fillId="2" borderId="1" xfId="0" applyFill="1" applyBorder="1" applyAlignment="1">
      <alignment vertical="center" wrapText="1"/>
    </xf>
    <xf numFmtId="0" fontId="7" fillId="0" borderId="1" xfId="0" applyFont="1" applyBorder="1" applyAlignment="1">
      <alignment horizontal="center" vertical="top" wrapText="1"/>
    </xf>
    <xf numFmtId="0" fontId="7" fillId="2" borderId="1" xfId="0" applyFont="1" applyFill="1" applyBorder="1" applyAlignment="1">
      <alignment horizontal="center" vertical="top" wrapText="1"/>
    </xf>
    <xf numFmtId="0" fontId="7" fillId="0" borderId="12" xfId="0" applyFont="1" applyBorder="1" applyAlignment="1">
      <alignment horizontal="center" vertical="top" wrapText="1"/>
    </xf>
    <xf numFmtId="0" fontId="1" fillId="0" borderId="13" xfId="0" applyFont="1" applyBorder="1" applyAlignment="1">
      <alignment horizontal="center" vertical="top" wrapText="1"/>
    </xf>
    <xf numFmtId="0" fontId="1" fillId="6" borderId="1" xfId="0" applyFont="1" applyFill="1" applyBorder="1" applyAlignment="1">
      <alignment horizontal="center" vertical="top" wrapText="1"/>
    </xf>
    <xf numFmtId="9" fontId="8" fillId="0" borderId="1" xfId="2" applyFont="1" applyFill="1" applyBorder="1" applyAlignment="1">
      <alignment horizontal="center" vertical="center"/>
    </xf>
    <xf numFmtId="0" fontId="1" fillId="9" borderId="1" xfId="0" applyFont="1" applyFill="1" applyBorder="1" applyAlignment="1">
      <alignment horizontal="justify" vertical="center" wrapText="1"/>
    </xf>
    <xf numFmtId="0" fontId="7" fillId="0" borderId="12" xfId="0" applyFont="1" applyBorder="1" applyAlignment="1">
      <alignment vertical="center" wrapText="1"/>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1" fillId="0" borderId="0" xfId="0" applyFont="1" applyAlignment="1">
      <alignment horizontal="center" vertical="center" wrapText="1"/>
    </xf>
    <xf numFmtId="9" fontId="11" fillId="2" borderId="0" xfId="0" applyNumberFormat="1" applyFont="1" applyFill="1" applyAlignment="1">
      <alignment horizontal="center" vertical="center" wrapText="1"/>
    </xf>
    <xf numFmtId="0" fontId="7" fillId="2" borderId="0" xfId="0" applyFont="1" applyFill="1" applyAlignment="1">
      <alignment horizontal="center"/>
    </xf>
    <xf numFmtId="0" fontId="1" fillId="2" borderId="0" xfId="0" applyFont="1" applyFill="1" applyAlignment="1">
      <alignment horizontal="center" vertical="center" wrapText="1"/>
    </xf>
    <xf numFmtId="0" fontId="1" fillId="0" borderId="12" xfId="0" applyFont="1" applyBorder="1" applyAlignment="1">
      <alignment vertical="center" wrapText="1"/>
    </xf>
    <xf numFmtId="0" fontId="7" fillId="0" borderId="1" xfId="0" applyFont="1" applyBorder="1" applyAlignment="1">
      <alignment horizontal="center" vertical="center"/>
    </xf>
    <xf numFmtId="0" fontId="1" fillId="0" borderId="1" xfId="0" quotePrefix="1" applyFont="1" applyBorder="1" applyAlignment="1">
      <alignment horizontal="center" vertical="center" wrapText="1"/>
    </xf>
    <xf numFmtId="0" fontId="7" fillId="0" borderId="1" xfId="0" applyFont="1" applyBorder="1" applyAlignment="1">
      <alignment horizontal="left" vertical="top" wrapText="1"/>
    </xf>
    <xf numFmtId="9" fontId="8" fillId="10" borderId="1" xfId="2" applyFont="1" applyFill="1" applyBorder="1" applyAlignment="1">
      <alignment horizontal="center" vertical="center"/>
    </xf>
    <xf numFmtId="9" fontId="8" fillId="12" borderId="1" xfId="2" applyFont="1" applyFill="1" applyBorder="1" applyAlignment="1">
      <alignment horizontal="center" vertical="center"/>
    </xf>
    <xf numFmtId="9" fontId="0" fillId="0" borderId="0" xfId="0" applyNumberFormat="1"/>
    <xf numFmtId="9" fontId="11" fillId="0" borderId="1" xfId="0" applyNumberFormat="1" applyFont="1" applyBorder="1" applyAlignment="1">
      <alignment horizontal="center" vertical="center" wrapText="1"/>
    </xf>
    <xf numFmtId="9" fontId="8" fillId="4" borderId="13" xfId="2" applyFont="1" applyFill="1" applyBorder="1" applyAlignment="1">
      <alignment horizontal="center" vertical="center"/>
    </xf>
    <xf numFmtId="9" fontId="8" fillId="11" borderId="1" xfId="2" applyFont="1" applyFill="1" applyBorder="1" applyAlignment="1">
      <alignment horizontal="center" vertical="center"/>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9" fontId="25" fillId="0" borderId="19" xfId="0" applyNumberFormat="1" applyFont="1" applyBorder="1" applyAlignment="1">
      <alignment horizontal="center" vertical="center"/>
    </xf>
    <xf numFmtId="0" fontId="25" fillId="10" borderId="19" xfId="0" applyFont="1" applyFill="1" applyBorder="1" applyAlignment="1">
      <alignment horizontal="center" vertical="center"/>
    </xf>
    <xf numFmtId="0" fontId="25" fillId="12" borderId="19" xfId="0" applyFont="1" applyFill="1" applyBorder="1" applyAlignment="1">
      <alignment horizontal="center" vertical="center"/>
    </xf>
    <xf numFmtId="0" fontId="25" fillId="0" borderId="18" xfId="0" applyFont="1" applyBorder="1" applyAlignment="1">
      <alignment horizontal="center" vertical="center" wrapText="1"/>
    </xf>
    <xf numFmtId="0" fontId="24" fillId="12" borderId="19" xfId="0" applyFont="1" applyFill="1" applyBorder="1" applyAlignment="1">
      <alignment horizontal="center" vertical="center"/>
    </xf>
    <xf numFmtId="0" fontId="4" fillId="0" borderId="1" xfId="0" applyFont="1" applyBorder="1" applyAlignment="1">
      <alignment horizontal="center" vertical="center" wrapText="1"/>
    </xf>
    <xf numFmtId="9" fontId="11" fillId="0" borderId="0" xfId="4" applyFont="1" applyFill="1" applyAlignment="1">
      <alignment horizontal="center"/>
    </xf>
    <xf numFmtId="0" fontId="14" fillId="0" borderId="1" xfId="0" applyFont="1" applyBorder="1" applyAlignment="1">
      <alignment horizontal="left"/>
    </xf>
    <xf numFmtId="0" fontId="1" fillId="0" borderId="1" xfId="0" applyFont="1" applyBorder="1" applyAlignment="1">
      <alignment horizontal="left"/>
    </xf>
    <xf numFmtId="0" fontId="1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0" borderId="12" xfId="0" applyFont="1" applyBorder="1" applyAlignment="1">
      <alignment horizontal="center" vertical="center" wrapText="1"/>
    </xf>
    <xf numFmtId="0" fontId="7" fillId="0" borderId="12" xfId="0" applyFont="1" applyBorder="1" applyAlignment="1">
      <alignment horizontal="center"/>
    </xf>
    <xf numFmtId="0" fontId="7" fillId="0" borderId="13" xfId="0" applyFont="1" applyBorder="1" applyAlignment="1">
      <alignment horizontal="left"/>
    </xf>
    <xf numFmtId="0" fontId="18" fillId="0" borderId="13" xfId="0" applyFont="1" applyBorder="1" applyAlignment="1">
      <alignment horizontal="left" vertical="center"/>
    </xf>
    <xf numFmtId="0" fontId="7" fillId="0" borderId="0" xfId="0" applyFont="1" applyAlignment="1">
      <alignment horizontal="left"/>
    </xf>
    <xf numFmtId="0" fontId="24" fillId="0" borderId="18" xfId="0" applyFont="1" applyBorder="1" applyAlignment="1">
      <alignment horizontal="center" vertical="center" wrapText="1"/>
    </xf>
    <xf numFmtId="9" fontId="24" fillId="0" borderId="18" xfId="0" applyNumberFormat="1" applyFont="1" applyBorder="1" applyAlignment="1">
      <alignment horizontal="center" vertical="center" wrapText="1"/>
    </xf>
    <xf numFmtId="0" fontId="7" fillId="0" borderId="0" xfId="0" applyFont="1" applyAlignment="1">
      <alignment horizontal="center"/>
    </xf>
    <xf numFmtId="9" fontId="11" fillId="0" borderId="0" xfId="0" applyNumberFormat="1" applyFont="1" applyAlignment="1">
      <alignment horizontal="center" vertical="center" wrapText="1"/>
    </xf>
    <xf numFmtId="0" fontId="26" fillId="0" borderId="0" xfId="0" applyFont="1" applyAlignment="1">
      <alignment horizontal="center" vertical="center" wrapText="1"/>
    </xf>
    <xf numFmtId="9" fontId="1" fillId="0" borderId="0" xfId="0" applyNumberFormat="1" applyFont="1" applyAlignment="1">
      <alignment horizontal="center" vertical="center" wrapText="1"/>
    </xf>
    <xf numFmtId="0" fontId="1" fillId="0" borderId="12" xfId="0" applyFont="1" applyBorder="1" applyAlignment="1">
      <alignment horizontal="left" vertical="center" wrapText="1"/>
    </xf>
    <xf numFmtId="0" fontId="1" fillId="2" borderId="12"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7" fillId="13" borderId="1" xfId="0" applyFont="1" applyFill="1" applyBorder="1" applyAlignment="1">
      <alignment horizontal="center"/>
    </xf>
    <xf numFmtId="0" fontId="7" fillId="13" borderId="1" xfId="0" quotePrefix="1" applyFont="1" applyFill="1" applyBorder="1" applyAlignment="1">
      <alignment horizontal="center" vertical="center" wrapText="1"/>
    </xf>
    <xf numFmtId="0" fontId="26" fillId="13" borderId="1" xfId="0" applyFont="1" applyFill="1" applyBorder="1" applyAlignment="1">
      <alignment vertical="center" wrapText="1"/>
    </xf>
    <xf numFmtId="0" fontId="26" fillId="13" borderId="12" xfId="0" applyFont="1" applyFill="1" applyBorder="1" applyAlignment="1">
      <alignment horizontal="center" vertical="center" wrapText="1"/>
    </xf>
    <xf numFmtId="0" fontId="26" fillId="13" borderId="5" xfId="0" applyFont="1" applyFill="1" applyBorder="1" applyAlignment="1">
      <alignment horizontal="center" vertical="center" wrapText="1"/>
    </xf>
    <xf numFmtId="0" fontId="26" fillId="13" borderId="2" xfId="0" applyFont="1" applyFill="1" applyBorder="1" applyAlignment="1">
      <alignment horizontal="center" vertical="center" wrapText="1"/>
    </xf>
    <xf numFmtId="0" fontId="7" fillId="13" borderId="1" xfId="0" applyFont="1" applyFill="1" applyBorder="1" applyAlignment="1">
      <alignment vertical="center" wrapText="1"/>
    </xf>
    <xf numFmtId="0" fontId="7" fillId="13" borderId="1" xfId="0" applyFont="1" applyFill="1" applyBorder="1" applyAlignment="1">
      <alignment horizontal="left" vertical="center" wrapText="1"/>
    </xf>
    <xf numFmtId="0" fontId="7" fillId="0" borderId="1" xfId="0" applyFont="1" applyBorder="1" applyAlignment="1">
      <alignment horizontal="center" vertical="top"/>
    </xf>
    <xf numFmtId="0" fontId="4" fillId="0" borderId="1" xfId="0" applyFont="1" applyBorder="1" applyAlignment="1">
      <alignment horizontal="center" vertical="top" wrapText="1"/>
    </xf>
    <xf numFmtId="0" fontId="14" fillId="0" borderId="1" xfId="0" applyFont="1" applyBorder="1" applyAlignment="1">
      <alignment horizontal="center" vertical="top" wrapText="1"/>
    </xf>
    <xf numFmtId="0" fontId="14" fillId="0" borderId="1" xfId="0" applyFont="1" applyBorder="1" applyAlignment="1">
      <alignment horizontal="center" vertical="top"/>
    </xf>
    <xf numFmtId="0" fontId="7" fillId="13" borderId="1" xfId="0" applyFont="1" applyFill="1" applyBorder="1" applyAlignment="1">
      <alignment horizontal="center" vertical="top"/>
    </xf>
    <xf numFmtId="0" fontId="7"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7" fillId="2" borderId="13" xfId="0" applyFont="1" applyFill="1" applyBorder="1" applyAlignment="1">
      <alignment horizontal="center" vertical="center" wrapText="1"/>
    </xf>
    <xf numFmtId="0" fontId="26" fillId="13" borderId="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6" fillId="0" borderId="0" xfId="0" applyFont="1" applyAlignment="1">
      <alignment horizontal="left"/>
    </xf>
    <xf numFmtId="0" fontId="6" fillId="0" borderId="1" xfId="0" applyFont="1" applyBorder="1" applyAlignment="1">
      <alignment horizontal="left" vertical="center" wrapText="1"/>
    </xf>
    <xf numFmtId="0" fontId="6" fillId="0" borderId="0" xfId="0" applyFont="1" applyAlignment="1">
      <alignment horizontal="left" vertical="center"/>
    </xf>
    <xf numFmtId="9" fontId="6" fillId="0" borderId="0" xfId="0" applyNumberFormat="1" applyFont="1"/>
    <xf numFmtId="0" fontId="6" fillId="0" borderId="0" xfId="0" applyFont="1" applyAlignment="1">
      <alignment wrapText="1"/>
    </xf>
    <xf numFmtId="0" fontId="6" fillId="0" borderId="0" xfId="0" applyFont="1" applyAlignment="1">
      <alignment horizontal="left" wrapText="1"/>
    </xf>
    <xf numFmtId="0" fontId="6" fillId="0" borderId="1" xfId="0" applyFont="1" applyBorder="1" applyAlignment="1">
      <alignment vertical="center" wrapText="1"/>
    </xf>
    <xf numFmtId="0" fontId="6" fillId="0" borderId="1" xfId="0" applyFont="1" applyBorder="1" applyAlignment="1">
      <alignment wrapText="1"/>
    </xf>
    <xf numFmtId="0" fontId="14" fillId="0" borderId="1" xfId="0" applyFont="1" applyBorder="1" applyAlignment="1">
      <alignment horizontal="center" vertical="center"/>
    </xf>
    <xf numFmtId="0" fontId="6" fillId="0" borderId="1" xfId="0" applyFont="1" applyBorder="1" applyAlignment="1">
      <alignment horizontal="left" vertical="top" wrapText="1"/>
    </xf>
    <xf numFmtId="0" fontId="6" fillId="0" borderId="0" xfId="0" quotePrefix="1" applyFont="1"/>
    <xf numFmtId="0" fontId="6" fillId="0" borderId="0" xfId="0" applyFont="1" applyAlignment="1">
      <alignment vertical="center" wrapText="1"/>
    </xf>
    <xf numFmtId="0" fontId="23" fillId="0" borderId="1" xfId="0" applyFont="1" applyBorder="1" applyAlignment="1">
      <alignment horizontal="center" vertical="center" wrapText="1"/>
    </xf>
    <xf numFmtId="0" fontId="6" fillId="0" borderId="0" xfId="0" applyFont="1" applyAlignment="1">
      <alignment horizontal="center" vertical="center" wrapText="1"/>
    </xf>
    <xf numFmtId="0" fontId="7" fillId="7" borderId="1" xfId="0" applyFont="1" applyFill="1" applyBorder="1" applyAlignment="1">
      <alignment horizontal="center" vertical="top"/>
    </xf>
    <xf numFmtId="0" fontId="4" fillId="7" borderId="1" xfId="0" applyFont="1" applyFill="1" applyBorder="1" applyAlignment="1">
      <alignment horizontal="center" vertical="top" wrapText="1"/>
    </xf>
    <xf numFmtId="0" fontId="7" fillId="2" borderId="12" xfId="0" applyFont="1" applyFill="1" applyBorder="1" applyAlignment="1">
      <alignment horizontal="center" vertical="center" wrapText="1"/>
    </xf>
    <xf numFmtId="0" fontId="7" fillId="7" borderId="1" xfId="0" applyFont="1" applyFill="1" applyBorder="1" applyAlignment="1">
      <alignment horizontal="left"/>
    </xf>
    <xf numFmtId="0" fontId="7" fillId="7" borderId="1" xfId="0" applyFont="1" applyFill="1" applyBorder="1" applyAlignment="1">
      <alignment horizontal="center" vertical="center"/>
    </xf>
    <xf numFmtId="0" fontId="7" fillId="0" borderId="1" xfId="0" applyFont="1" applyBorder="1" applyAlignment="1">
      <alignment horizontal="left" vertical="center"/>
    </xf>
    <xf numFmtId="9" fontId="4" fillId="0" borderId="1" xfId="0" applyNumberFormat="1" applyFont="1" applyBorder="1" applyAlignment="1">
      <alignment horizontal="center" vertical="center" wrapText="1"/>
    </xf>
    <xf numFmtId="0" fontId="7" fillId="13" borderId="1" xfId="0" applyFont="1" applyFill="1" applyBorder="1"/>
    <xf numFmtId="0" fontId="14" fillId="7" borderId="1" xfId="0" applyFont="1" applyFill="1" applyBorder="1" applyAlignment="1">
      <alignment horizontal="left"/>
    </xf>
    <xf numFmtId="0" fontId="7" fillId="0" borderId="0" xfId="0" applyFont="1"/>
    <xf numFmtId="0" fontId="4" fillId="7" borderId="12" xfId="0" applyFont="1" applyFill="1" applyBorder="1" applyAlignment="1">
      <alignment horizontal="center" vertical="center" wrapText="1"/>
    </xf>
    <xf numFmtId="0" fontId="7" fillId="7" borderId="1" xfId="0" applyFont="1" applyFill="1" applyBorder="1" applyAlignment="1">
      <alignment horizontal="left" vertical="center"/>
    </xf>
    <xf numFmtId="0" fontId="7" fillId="7" borderId="13" xfId="0" applyFont="1" applyFill="1" applyBorder="1" applyAlignment="1">
      <alignment horizontal="left"/>
    </xf>
    <xf numFmtId="0" fontId="7" fillId="13" borderId="0" xfId="0" applyFont="1" applyFill="1" applyAlignment="1">
      <alignment horizontal="center" vertical="center" wrapText="1"/>
    </xf>
    <xf numFmtId="0" fontId="7" fillId="13" borderId="12" xfId="0" applyFont="1" applyFill="1" applyBorder="1"/>
    <xf numFmtId="0" fontId="7" fillId="13" borderId="12" xfId="0" applyFont="1" applyFill="1" applyBorder="1" applyAlignment="1">
      <alignment horizontal="center" vertical="center" wrapText="1"/>
    </xf>
    <xf numFmtId="0" fontId="7" fillId="13" borderId="12" xfId="0" quotePrefix="1" applyFont="1" applyFill="1" applyBorder="1" applyAlignment="1">
      <alignment horizontal="center" vertical="center" wrapText="1"/>
    </xf>
    <xf numFmtId="0" fontId="7" fillId="7" borderId="1" xfId="0" applyFont="1" applyFill="1" applyBorder="1" applyAlignment="1">
      <alignment horizontal="left" vertical="center" wrapText="1"/>
    </xf>
    <xf numFmtId="0" fontId="1" fillId="7" borderId="1" xfId="0" applyFont="1" applyFill="1" applyBorder="1" applyAlignment="1">
      <alignment horizontal="center"/>
    </xf>
    <xf numFmtId="0" fontId="26" fillId="13" borderId="1" xfId="0" applyFont="1" applyFill="1" applyBorder="1" applyAlignment="1">
      <alignment horizontal="left" vertical="center" wrapText="1"/>
    </xf>
    <xf numFmtId="0" fontId="26" fillId="13" borderId="12" xfId="0" applyFont="1" applyFill="1" applyBorder="1" applyAlignment="1">
      <alignment horizontal="left" vertical="center" wrapText="1"/>
    </xf>
    <xf numFmtId="0" fontId="7" fillId="0" borderId="1" xfId="0" applyFont="1" applyBorder="1" applyAlignment="1">
      <alignment horizontal="center" wrapText="1"/>
    </xf>
    <xf numFmtId="0" fontId="5" fillId="2" borderId="1" xfId="1" applyFont="1" applyFill="1" applyBorder="1" applyAlignment="1">
      <alignment horizontal="center" vertical="center" wrapText="1"/>
    </xf>
    <xf numFmtId="0" fontId="7" fillId="0" borderId="1" xfId="0" applyFont="1" applyBorder="1" applyAlignment="1">
      <alignment wrapText="1"/>
    </xf>
    <xf numFmtId="0" fontId="1" fillId="7" borderId="1" xfId="0" applyFont="1" applyFill="1" applyBorder="1"/>
    <xf numFmtId="0" fontId="28" fillId="7" borderId="1" xfId="0" applyFont="1" applyFill="1" applyBorder="1" applyAlignment="1">
      <alignment horizontal="center"/>
    </xf>
    <xf numFmtId="0" fontId="1" fillId="2" borderId="1" xfId="0" applyFont="1" applyFill="1" applyBorder="1" applyAlignment="1">
      <alignment horizontal="center"/>
    </xf>
    <xf numFmtId="0" fontId="7" fillId="7" borderId="12" xfId="0" applyFont="1" applyFill="1" applyBorder="1" applyAlignment="1">
      <alignment horizontal="center"/>
    </xf>
    <xf numFmtId="0" fontId="1" fillId="7" borderId="1" xfId="0" applyFont="1" applyFill="1" applyBorder="1" applyAlignment="1">
      <alignment horizontal="left"/>
    </xf>
    <xf numFmtId="0" fontId="14" fillId="7" borderId="1" xfId="0" applyFont="1" applyFill="1" applyBorder="1" applyAlignment="1">
      <alignment horizontal="center" vertical="top"/>
    </xf>
    <xf numFmtId="0" fontId="7" fillId="7" borderId="1" xfId="0" applyFont="1" applyFill="1" applyBorder="1" applyAlignment="1">
      <alignment horizontal="center" vertical="top" wrapText="1"/>
    </xf>
    <xf numFmtId="0" fontId="15" fillId="7" borderId="1" xfId="0" applyFont="1" applyFill="1" applyBorder="1" applyAlignment="1">
      <alignment horizontal="left" vertical="center" wrapText="1"/>
    </xf>
    <xf numFmtId="0" fontId="15" fillId="7" borderId="12" xfId="0" applyFont="1" applyFill="1" applyBorder="1" applyAlignment="1">
      <alignment horizontal="left" vertical="center" wrapText="1"/>
    </xf>
    <xf numFmtId="0" fontId="7" fillId="13" borderId="4" xfId="0" applyFont="1" applyFill="1" applyBorder="1" applyAlignment="1">
      <alignment horizontal="center" vertical="center" wrapText="1"/>
    </xf>
    <xf numFmtId="9" fontId="19" fillId="0" borderId="1" xfId="0" applyNumberFormat="1" applyFont="1" applyBorder="1" applyAlignment="1">
      <alignment horizontal="center" vertical="center"/>
    </xf>
    <xf numFmtId="0" fontId="1" fillId="14" borderId="1" xfId="0" applyFont="1" applyFill="1" applyBorder="1" applyAlignment="1">
      <alignment horizontal="left" vertical="center" wrapText="1"/>
    </xf>
    <xf numFmtId="9" fontId="23" fillId="0" borderId="1" xfId="0" applyNumberFormat="1" applyFont="1" applyBorder="1" applyAlignment="1">
      <alignment horizontal="center" vertical="center" wrapText="1"/>
    </xf>
    <xf numFmtId="0" fontId="6" fillId="0" borderId="1" xfId="0" applyFont="1" applyBorder="1" applyAlignment="1">
      <alignment horizontal="left" vertical="center"/>
    </xf>
    <xf numFmtId="0" fontId="23" fillId="0" borderId="1" xfId="0" applyFont="1" applyBorder="1" applyAlignment="1">
      <alignment horizontal="left" vertical="center" wrapText="1"/>
    </xf>
    <xf numFmtId="0" fontId="4" fillId="7" borderId="1"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30" fillId="7" borderId="1" xfId="0" applyFont="1" applyFill="1" applyBorder="1" applyAlignment="1">
      <alignment horizontal="left" vertical="center" wrapText="1"/>
    </xf>
    <xf numFmtId="0" fontId="1" fillId="0" borderId="1" xfId="0" applyFont="1" applyBorder="1" applyAlignment="1">
      <alignment vertical="center" wrapText="1"/>
    </xf>
    <xf numFmtId="0" fontId="4" fillId="2" borderId="1" xfId="0" applyFont="1" applyFill="1" applyBorder="1" applyAlignment="1">
      <alignment horizontal="left" vertical="center" wrapText="1"/>
    </xf>
    <xf numFmtId="9" fontId="1" fillId="2" borderId="1" xfId="0" applyNumberFormat="1" applyFont="1" applyFill="1" applyBorder="1" applyAlignment="1">
      <alignment horizontal="left" vertical="center" wrapText="1"/>
    </xf>
    <xf numFmtId="0" fontId="30" fillId="0" borderId="1" xfId="0" applyFont="1" applyBorder="1" applyAlignment="1">
      <alignment horizontal="left" vertical="center" wrapText="1"/>
    </xf>
    <xf numFmtId="0" fontId="30" fillId="2" borderId="1" xfId="0" applyFont="1" applyFill="1" applyBorder="1" applyAlignment="1">
      <alignment horizontal="left" vertical="center" wrapText="1"/>
    </xf>
    <xf numFmtId="0" fontId="7" fillId="2" borderId="1" xfId="0" applyFont="1" applyFill="1" applyBorder="1" applyAlignment="1">
      <alignment horizontal="left"/>
    </xf>
    <xf numFmtId="0" fontId="19" fillId="0" borderId="0" xfId="0" applyFont="1"/>
    <xf numFmtId="0" fontId="29" fillId="0" borderId="1" xfId="0" applyFont="1" applyBorder="1" applyAlignment="1">
      <alignment horizontal="left" vertical="center" wrapText="1"/>
    </xf>
    <xf numFmtId="0" fontId="1" fillId="14" borderId="1" xfId="0" applyFont="1" applyFill="1" applyBorder="1" applyAlignment="1">
      <alignment vertical="center" wrapText="1"/>
    </xf>
    <xf numFmtId="9" fontId="4" fillId="2" borderId="1" xfId="0" applyNumberFormat="1" applyFont="1" applyFill="1" applyBorder="1" applyAlignment="1">
      <alignment horizontal="center" vertical="center" wrapText="1"/>
    </xf>
    <xf numFmtId="0" fontId="7" fillId="2" borderId="1" xfId="0" applyFont="1" applyFill="1" applyBorder="1" applyAlignment="1">
      <alignment wrapText="1"/>
    </xf>
    <xf numFmtId="0" fontId="14" fillId="7" borderId="1" xfId="0" applyFont="1" applyFill="1" applyBorder="1" applyAlignment="1">
      <alignment horizontal="center" vertical="top" wrapText="1"/>
    </xf>
    <xf numFmtId="0" fontId="29" fillId="7" borderId="1" xfId="0" applyFont="1" applyFill="1" applyBorder="1" applyAlignment="1">
      <alignment horizontal="left" vertical="center" wrapText="1"/>
    </xf>
    <xf numFmtId="0" fontId="26" fillId="0" borderId="1" xfId="0" applyFont="1" applyBorder="1" applyAlignment="1">
      <alignment horizontal="center" vertical="center" wrapText="1"/>
    </xf>
    <xf numFmtId="0" fontId="14" fillId="7" borderId="1" xfId="0" applyFont="1" applyFill="1" applyBorder="1" applyAlignment="1">
      <alignment horizontal="center" vertical="center"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 xfId="0" applyFont="1" applyBorder="1" applyAlignment="1">
      <alignment horizontal="center" vertical="center" wrapText="1"/>
    </xf>
    <xf numFmtId="3" fontId="8" fillId="0" borderId="1" xfId="1" applyNumberFormat="1" applyFont="1" applyBorder="1" applyAlignment="1">
      <alignment horizontal="left" vertical="center" wrapText="1"/>
    </xf>
    <xf numFmtId="0" fontId="1"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0" fillId="0" borderId="1" xfId="0" applyBorder="1" applyAlignment="1">
      <alignment horizontal="left" vertical="center" wrapText="1"/>
    </xf>
    <xf numFmtId="0" fontId="14" fillId="2" borderId="1" xfId="0" applyFont="1" applyFill="1" applyBorder="1" applyAlignment="1">
      <alignment horizontal="center"/>
    </xf>
    <xf numFmtId="0" fontId="14" fillId="7" borderId="1" xfId="0" applyFont="1" applyFill="1" applyBorder="1" applyAlignment="1">
      <alignment horizontal="center"/>
    </xf>
    <xf numFmtId="9" fontId="11" fillId="0" borderId="1" xfId="0" applyNumberFormat="1" applyFont="1" applyFill="1" applyBorder="1" applyAlignment="1">
      <alignment horizontal="center" vertical="center" wrapText="1"/>
    </xf>
    <xf numFmtId="0" fontId="7" fillId="0" borderId="1" xfId="0" applyFont="1" applyFill="1" applyBorder="1" applyAlignment="1">
      <alignment horizontal="center"/>
    </xf>
    <xf numFmtId="0" fontId="4" fillId="0" borderId="1" xfId="0" applyFont="1" applyFill="1" applyBorder="1" applyAlignment="1">
      <alignment horizontal="center" vertical="center" wrapText="1"/>
    </xf>
    <xf numFmtId="0" fontId="14" fillId="0" borderId="1" xfId="0" applyFont="1" applyFill="1" applyBorder="1" applyAlignment="1">
      <alignment horizontal="center"/>
    </xf>
    <xf numFmtId="0" fontId="7" fillId="0" borderId="14" xfId="0" applyFont="1" applyBorder="1" applyAlignment="1">
      <alignment horizontal="center" vertical="center" wrapText="1"/>
    </xf>
    <xf numFmtId="0" fontId="31" fillId="0" borderId="1" xfId="6" applyBorder="1" applyAlignment="1">
      <alignment horizontal="center" vertical="center" wrapText="1"/>
    </xf>
    <xf numFmtId="0" fontId="0" fillId="0" borderId="0" xfId="0" applyAlignment="1">
      <alignment horizontal="center" vertical="center" wrapText="1"/>
    </xf>
    <xf numFmtId="0" fontId="6" fillId="0" borderId="1" xfId="0" applyFont="1" applyBorder="1" applyAlignment="1">
      <alignment horizontal="justify" vertical="justify"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9" fontId="11" fillId="11" borderId="1" xfId="0" applyNumberFormat="1" applyFont="1" applyFill="1" applyBorder="1" applyAlignment="1">
      <alignment horizontal="center" vertical="center" wrapText="1"/>
    </xf>
    <xf numFmtId="9" fontId="11" fillId="7" borderId="1" xfId="0" applyNumberFormat="1" applyFont="1" applyFill="1" applyBorder="1" applyAlignment="1">
      <alignment horizontal="center" vertical="center" wrapText="1"/>
    </xf>
    <xf numFmtId="9" fontId="11" fillId="10" borderId="1" xfId="0" applyNumberFormat="1" applyFont="1" applyFill="1" applyBorder="1" applyAlignment="1">
      <alignment horizontal="center" vertical="center" wrapText="1"/>
    </xf>
    <xf numFmtId="9" fontId="19" fillId="11" borderId="1" xfId="0" applyNumberFormat="1" applyFont="1" applyFill="1" applyBorder="1" applyAlignment="1">
      <alignment horizontal="center" vertical="center"/>
    </xf>
    <xf numFmtId="9" fontId="8" fillId="7" borderId="1" xfId="2" applyFont="1" applyFill="1" applyBorder="1" applyAlignment="1">
      <alignment horizontal="center" vertical="center"/>
    </xf>
    <xf numFmtId="9" fontId="13" fillId="7" borderId="1" xfId="0" applyNumberFormat="1" applyFont="1" applyFill="1" applyBorder="1" applyAlignment="1">
      <alignment horizontal="center" vertical="center" wrapText="1"/>
    </xf>
    <xf numFmtId="9" fontId="13" fillId="11" borderId="1" xfId="0" applyNumberFormat="1" applyFont="1" applyFill="1" applyBorder="1" applyAlignment="1">
      <alignment horizontal="center" vertical="center" wrapText="1"/>
    </xf>
    <xf numFmtId="9" fontId="19" fillId="10" borderId="1" xfId="0" applyNumberFormat="1" applyFont="1" applyFill="1" applyBorder="1" applyAlignment="1">
      <alignment horizontal="center" vertical="center"/>
    </xf>
    <xf numFmtId="9" fontId="19" fillId="7" borderId="1" xfId="0" applyNumberFormat="1" applyFont="1" applyFill="1" applyBorder="1" applyAlignment="1">
      <alignment horizontal="center" vertical="center"/>
    </xf>
    <xf numFmtId="9" fontId="6" fillId="10" borderId="1" xfId="0" applyNumberFormat="1" applyFont="1" applyFill="1" applyBorder="1" applyAlignment="1">
      <alignment horizontal="center" wrapText="1"/>
    </xf>
    <xf numFmtId="9" fontId="6" fillId="7" borderId="1" xfId="0" applyNumberFormat="1" applyFont="1" applyFill="1" applyBorder="1" applyAlignment="1">
      <alignment horizontal="center" wrapText="1"/>
    </xf>
    <xf numFmtId="9" fontId="4" fillId="11" borderId="1" xfId="0" applyNumberFormat="1" applyFont="1" applyFill="1" applyBorder="1" applyAlignment="1">
      <alignment horizontal="center" vertical="center" wrapText="1"/>
    </xf>
    <xf numFmtId="9" fontId="4" fillId="7" borderId="1" xfId="0" applyNumberFormat="1" applyFont="1" applyFill="1" applyBorder="1" applyAlignment="1">
      <alignment horizontal="center" vertical="center" wrapText="1"/>
    </xf>
    <xf numFmtId="9" fontId="4" fillId="10" borderId="1" xfId="0" applyNumberFormat="1" applyFont="1" applyFill="1" applyBorder="1" applyAlignment="1">
      <alignment horizontal="center" vertical="center" wrapText="1"/>
    </xf>
    <xf numFmtId="0" fontId="6" fillId="0" borderId="1" xfId="0" applyFont="1" applyBorder="1" applyAlignment="1">
      <alignment horizontal="justify" vertical="justify"/>
    </xf>
    <xf numFmtId="9" fontId="23" fillId="7" borderId="1" xfId="0" applyNumberFormat="1" applyFont="1" applyFill="1" applyBorder="1" applyAlignment="1">
      <alignment horizontal="center" vertical="center" wrapText="1"/>
    </xf>
    <xf numFmtId="9" fontId="4" fillId="11" borderId="1" xfId="5" applyNumberFormat="1" applyFont="1" applyFill="1" applyBorder="1" applyAlignment="1">
      <alignment horizontal="center" vertical="center" wrapText="1"/>
    </xf>
    <xf numFmtId="9" fontId="1" fillId="10" borderId="1" xfId="0" applyNumberFormat="1" applyFont="1" applyFill="1" applyBorder="1" applyAlignment="1">
      <alignment horizontal="center" vertical="center" wrapText="1"/>
    </xf>
    <xf numFmtId="9" fontId="1" fillId="11" borderId="1" xfId="0" applyNumberFormat="1" applyFont="1" applyFill="1" applyBorder="1" applyAlignment="1">
      <alignment horizontal="center" vertical="center" wrapText="1"/>
    </xf>
    <xf numFmtId="9" fontId="1" fillId="7" borderId="1" xfId="0" applyNumberFormat="1" applyFont="1" applyFill="1" applyBorder="1" applyAlignment="1">
      <alignment horizontal="center" vertical="center" wrapText="1"/>
    </xf>
    <xf numFmtId="9" fontId="18" fillId="7" borderId="1" xfId="0" applyNumberFormat="1" applyFont="1" applyFill="1" applyBorder="1" applyAlignment="1">
      <alignment horizontal="center" vertical="center"/>
    </xf>
    <xf numFmtId="9" fontId="4" fillId="7" borderId="1" xfId="0" applyNumberFormat="1" applyFont="1" applyFill="1" applyBorder="1" applyAlignment="1">
      <alignment horizontal="center" vertical="center"/>
    </xf>
    <xf numFmtId="9" fontId="4" fillId="10" borderId="1" xfId="0" applyNumberFormat="1" applyFont="1" applyFill="1" applyBorder="1" applyAlignment="1">
      <alignment horizontal="center" vertical="center"/>
    </xf>
    <xf numFmtId="9" fontId="6" fillId="7" borderId="0" xfId="0" applyNumberFormat="1" applyFont="1" applyFill="1" applyAlignment="1">
      <alignment horizontal="center"/>
    </xf>
    <xf numFmtId="9" fontId="6" fillId="11" borderId="0" xfId="0" applyNumberFormat="1" applyFont="1" applyFill="1" applyAlignment="1">
      <alignment horizontal="center"/>
    </xf>
    <xf numFmtId="9" fontId="6" fillId="11" borderId="0" xfId="0" applyNumberFormat="1" applyFont="1" applyFill="1"/>
    <xf numFmtId="9" fontId="6" fillId="12" borderId="0" xfId="0" applyNumberFormat="1" applyFont="1" applyFill="1"/>
    <xf numFmtId="9" fontId="6" fillId="12" borderId="1" xfId="0" applyNumberFormat="1" applyFont="1" applyFill="1" applyBorder="1" applyAlignment="1">
      <alignment horizontal="center"/>
    </xf>
    <xf numFmtId="9" fontId="6" fillId="10" borderId="1" xfId="0" applyNumberFormat="1" applyFont="1" applyFill="1" applyBorder="1" applyAlignment="1">
      <alignment horizontal="center"/>
    </xf>
    <xf numFmtId="0" fontId="6" fillId="0" borderId="1" xfId="0" applyFont="1" applyFill="1" applyBorder="1"/>
    <xf numFmtId="0" fontId="6" fillId="0" borderId="0" xfId="0" applyFont="1" applyFill="1"/>
    <xf numFmtId="9" fontId="8" fillId="7" borderId="2" xfId="1" applyNumberFormat="1" applyFont="1" applyFill="1" applyBorder="1" applyAlignment="1">
      <alignment horizontal="center"/>
    </xf>
    <xf numFmtId="9" fontId="6" fillId="11" borderId="1" xfId="0" applyNumberFormat="1" applyFont="1" applyFill="1" applyBorder="1" applyAlignment="1">
      <alignment horizontal="center" vertical="center"/>
    </xf>
    <xf numFmtId="9" fontId="6" fillId="12" borderId="1" xfId="0" applyNumberFormat="1" applyFont="1" applyFill="1" applyBorder="1" applyAlignment="1">
      <alignment horizontal="center" vertical="center"/>
    </xf>
    <xf numFmtId="9" fontId="8" fillId="4" borderId="1" xfId="2" applyFont="1" applyFill="1" applyBorder="1" applyAlignment="1">
      <alignment horizontal="left"/>
    </xf>
    <xf numFmtId="9" fontId="8" fillId="0" borderId="1" xfId="2" applyFont="1" applyBorder="1" applyAlignment="1">
      <alignment horizontal="left"/>
    </xf>
    <xf numFmtId="0" fontId="8" fillId="0" borderId="1" xfId="1" applyFont="1" applyBorder="1" applyAlignment="1">
      <alignment horizontal="left"/>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2" xfId="1" applyFont="1" applyBorder="1" applyAlignment="1">
      <alignment horizontal="center"/>
    </xf>
    <xf numFmtId="0" fontId="8" fillId="0" borderId="3" xfId="1" applyFont="1" applyBorder="1" applyAlignment="1">
      <alignment horizontal="center"/>
    </xf>
    <xf numFmtId="0" fontId="8" fillId="0" borderId="4" xfId="1" applyFont="1" applyBorder="1" applyAlignment="1">
      <alignment horizontal="center"/>
    </xf>
    <xf numFmtId="0" fontId="9" fillId="0" borderId="1" xfId="1" applyFont="1" applyBorder="1" applyAlignment="1">
      <alignment horizontal="center" vertical="center"/>
    </xf>
    <xf numFmtId="0" fontId="8" fillId="0" borderId="1" xfId="1" applyFont="1" applyBorder="1" applyAlignment="1">
      <alignment horizontal="center" vertical="center"/>
    </xf>
    <xf numFmtId="0" fontId="4" fillId="5" borderId="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18" fillId="8" borderId="1" xfId="0" applyFont="1" applyFill="1" applyBorder="1" applyAlignment="1">
      <alignment horizontal="center" vertical="center"/>
    </xf>
    <xf numFmtId="3" fontId="8" fillId="0" borderId="1" xfId="1" applyNumberFormat="1" applyFont="1" applyBorder="1" applyAlignment="1">
      <alignment horizontal="left" vertical="center" wrapText="1"/>
    </xf>
    <xf numFmtId="0" fontId="7"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 fillId="3" borderId="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19" fillId="4" borderId="12" xfId="0" applyFont="1" applyFill="1" applyBorder="1" applyAlignment="1">
      <alignment horizontal="center" vertical="center"/>
    </xf>
    <xf numFmtId="0" fontId="19" fillId="4" borderId="13" xfId="0" applyFont="1" applyFill="1" applyBorder="1" applyAlignment="1">
      <alignment horizontal="center" vertical="center"/>
    </xf>
    <xf numFmtId="0" fontId="1" fillId="0" borderId="14"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9" fillId="0" borderId="12" xfId="1" applyFont="1" applyBorder="1" applyAlignment="1">
      <alignment horizontal="center" vertical="center"/>
    </xf>
    <xf numFmtId="0" fontId="9" fillId="0" borderId="14" xfId="1" applyFont="1" applyBorder="1" applyAlignment="1">
      <alignment horizontal="center" vertical="center"/>
    </xf>
    <xf numFmtId="0" fontId="9" fillId="0" borderId="13" xfId="1" applyFont="1" applyBorder="1" applyAlignment="1">
      <alignment horizontal="center" vertical="center"/>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1" fillId="0" borderId="1" xfId="0" applyFont="1" applyBorder="1" applyAlignment="1">
      <alignment horizontal="center" vertical="center" wrapText="1"/>
    </xf>
    <xf numFmtId="0" fontId="1" fillId="13"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18" fillId="4" borderId="12" xfId="0" applyFont="1" applyFill="1" applyBorder="1" applyAlignment="1">
      <alignment horizontal="left" vertical="center" wrapText="1"/>
    </xf>
    <xf numFmtId="0" fontId="18" fillId="4" borderId="13" xfId="0" applyFont="1" applyFill="1" applyBorder="1" applyAlignment="1">
      <alignment horizontal="left"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0" borderId="1" xfId="0" applyFont="1" applyBorder="1" applyAlignment="1">
      <alignment horizontal="left" vertical="center" wrapText="1"/>
    </xf>
    <xf numFmtId="0" fontId="4" fillId="6" borderId="12"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13" fillId="4" borderId="1" xfId="0" applyFont="1" applyFill="1" applyBorder="1" applyAlignment="1">
      <alignment horizontal="center" vertical="center"/>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3" xfId="0" applyFont="1" applyBorder="1" applyAlignment="1">
      <alignment horizontal="center" vertical="center" wrapText="1"/>
    </xf>
    <xf numFmtId="9" fontId="8" fillId="0" borderId="1" xfId="2" applyFont="1" applyBorder="1" applyAlignment="1">
      <alignment horizontal="left" wrapText="1"/>
    </xf>
    <xf numFmtId="0" fontId="1" fillId="0" borderId="12" xfId="0" applyFont="1" applyBorder="1" applyAlignment="1">
      <alignment horizontal="center" vertical="top" wrapText="1"/>
    </xf>
    <xf numFmtId="0" fontId="1" fillId="0" borderId="14" xfId="0" applyFont="1" applyBorder="1" applyAlignment="1">
      <alignment horizontal="center" vertical="top"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13" fillId="4" borderId="12" xfId="0" applyFont="1" applyFill="1" applyBorder="1" applyAlignment="1">
      <alignment horizontal="center" vertical="center"/>
    </xf>
    <xf numFmtId="0" fontId="13" fillId="4" borderId="13" xfId="0" applyFont="1" applyFill="1" applyBorder="1" applyAlignment="1">
      <alignment horizontal="center" vertical="center"/>
    </xf>
    <xf numFmtId="9" fontId="8" fillId="2" borderId="2" xfId="2" applyFont="1" applyFill="1" applyBorder="1" applyAlignment="1">
      <alignment horizontal="left"/>
    </xf>
    <xf numFmtId="9" fontId="8" fillId="2" borderId="4" xfId="2" applyFont="1" applyFill="1" applyBorder="1" applyAlignment="1">
      <alignment horizontal="left"/>
    </xf>
    <xf numFmtId="0" fontId="13" fillId="4" borderId="12" xfId="0" applyFont="1" applyFill="1" applyBorder="1" applyAlignment="1">
      <alignment horizontal="left" vertical="center"/>
    </xf>
    <xf numFmtId="0" fontId="13" fillId="4" borderId="13" xfId="0" applyFont="1" applyFill="1" applyBorder="1" applyAlignment="1">
      <alignment horizontal="left" vertical="center"/>
    </xf>
    <xf numFmtId="0" fontId="8" fillId="2" borderId="1" xfId="1" applyFont="1" applyFill="1" applyBorder="1" applyAlignment="1">
      <alignment horizontal="left"/>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3" xfId="0" applyFont="1" applyBorder="1" applyAlignment="1">
      <alignment horizontal="left" vertical="center" wrapText="1"/>
    </xf>
    <xf numFmtId="0" fontId="18" fillId="4" borderId="12" xfId="0" applyFont="1" applyFill="1" applyBorder="1" applyAlignment="1">
      <alignment horizontal="center" vertical="center"/>
    </xf>
    <xf numFmtId="0" fontId="18" fillId="4" borderId="13" xfId="0" applyFont="1" applyFill="1" applyBorder="1" applyAlignment="1">
      <alignment horizontal="center" vertical="center"/>
    </xf>
    <xf numFmtId="0" fontId="1" fillId="0" borderId="13" xfId="0" applyFont="1" applyBorder="1" applyAlignment="1">
      <alignment horizontal="center" vertical="top" wrapText="1"/>
    </xf>
    <xf numFmtId="0" fontId="26" fillId="1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7" fillId="0" borderId="12" xfId="0" applyFont="1" applyBorder="1" applyAlignment="1">
      <alignment horizontal="left" vertical="center" wrapText="1"/>
    </xf>
    <xf numFmtId="9" fontId="8" fillId="2" borderId="2" xfId="2" applyFont="1" applyFill="1" applyBorder="1" applyAlignment="1">
      <alignment horizontal="left" wrapText="1"/>
    </xf>
    <xf numFmtId="9" fontId="8" fillId="2" borderId="4" xfId="2" applyFont="1" applyFill="1" applyBorder="1" applyAlignment="1">
      <alignment horizontal="left" wrapText="1"/>
    </xf>
    <xf numFmtId="0" fontId="7" fillId="0" borderId="11" xfId="0" applyFont="1" applyBorder="1" applyAlignment="1">
      <alignment horizontal="center" vertical="center" wrapText="1"/>
    </xf>
    <xf numFmtId="0" fontId="18" fillId="4" borderId="1" xfId="0" applyFont="1" applyFill="1" applyBorder="1" applyAlignment="1">
      <alignment horizontal="center" vertical="center"/>
    </xf>
    <xf numFmtId="9" fontId="8" fillId="0" borderId="1" xfId="2" applyFont="1" applyBorder="1" applyAlignment="1">
      <alignment vertical="center" wrapText="1"/>
    </xf>
    <xf numFmtId="9" fontId="8" fillId="0" borderId="2" xfId="2" applyFont="1" applyBorder="1" applyAlignment="1">
      <alignment vertical="center"/>
    </xf>
    <xf numFmtId="9" fontId="8" fillId="0" borderId="4" xfId="2" applyFont="1" applyBorder="1" applyAlignment="1">
      <alignment vertical="center"/>
    </xf>
    <xf numFmtId="0" fontId="8" fillId="0" borderId="2" xfId="1" applyFont="1" applyBorder="1" applyAlignment="1">
      <alignment horizontal="left"/>
    </xf>
    <xf numFmtId="0" fontId="8" fillId="0" borderId="4" xfId="1" applyFont="1" applyBorder="1" applyAlignment="1">
      <alignment horizontal="left"/>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4" fillId="4" borderId="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0" fillId="0" borderId="11" xfId="0" applyBorder="1" applyAlignment="1">
      <alignment horizontal="center" vertical="center" wrapText="1"/>
    </xf>
    <xf numFmtId="0" fontId="2" fillId="0" borderId="1" xfId="1" applyFont="1" applyBorder="1" applyAlignment="1">
      <alignment horizontal="center"/>
    </xf>
    <xf numFmtId="3" fontId="8" fillId="0" borderId="5" xfId="1" applyNumberFormat="1" applyFont="1" applyBorder="1" applyAlignment="1">
      <alignment horizontal="left" vertical="center" wrapText="1"/>
    </xf>
    <xf numFmtId="3" fontId="8" fillId="0" borderId="7" xfId="1" applyNumberFormat="1" applyFont="1" applyBorder="1" applyAlignment="1">
      <alignment horizontal="left" vertical="center" wrapText="1"/>
    </xf>
    <xf numFmtId="3" fontId="8" fillId="0" borderId="8" xfId="1" applyNumberFormat="1" applyFont="1" applyBorder="1" applyAlignment="1">
      <alignment horizontal="left" vertical="center" wrapText="1"/>
    </xf>
    <xf numFmtId="3" fontId="8" fillId="0" borderId="10" xfId="1" applyNumberFormat="1" applyFont="1" applyBorder="1" applyAlignment="1">
      <alignment horizontal="left" vertical="center" wrapText="1"/>
    </xf>
    <xf numFmtId="0" fontId="8" fillId="0" borderId="1" xfId="1" applyFont="1" applyBorder="1" applyAlignment="1">
      <alignment horizontal="left" wrapText="1"/>
    </xf>
    <xf numFmtId="0" fontId="1" fillId="6" borderId="12"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3" fillId="8" borderId="1" xfId="0" applyFont="1" applyFill="1" applyBorder="1" applyAlignment="1">
      <alignment horizontal="center" vertical="center"/>
    </xf>
    <xf numFmtId="0" fontId="18" fillId="8" borderId="12" xfId="0" applyFont="1" applyFill="1" applyBorder="1" applyAlignment="1">
      <alignment horizontal="center" vertical="center"/>
    </xf>
    <xf numFmtId="0" fontId="18" fillId="8" borderId="13" xfId="0" applyFont="1" applyFill="1" applyBorder="1" applyAlignment="1">
      <alignment horizontal="center" vertical="center"/>
    </xf>
    <xf numFmtId="0" fontId="7" fillId="10" borderId="14" xfId="0" applyFont="1" applyFill="1" applyBorder="1" applyAlignment="1">
      <alignment horizontal="center" vertical="center" wrapText="1"/>
    </xf>
    <xf numFmtId="0" fontId="7" fillId="10" borderId="13" xfId="0" applyFont="1" applyFill="1" applyBorder="1" applyAlignment="1">
      <alignment horizontal="center" vertical="center" wrapText="1"/>
    </xf>
    <xf numFmtId="9" fontId="8" fillId="0" borderId="2" xfId="2" applyFont="1" applyBorder="1" applyAlignment="1">
      <alignment horizontal="left" vertical="center" wrapText="1"/>
    </xf>
    <xf numFmtId="9" fontId="8" fillId="0" borderId="4" xfId="2" applyFont="1" applyBorder="1" applyAlignment="1">
      <alignment horizontal="left" vertical="center" wrapText="1"/>
    </xf>
    <xf numFmtId="0" fontId="26" fillId="13" borderId="1" xfId="0" applyFont="1" applyFill="1" applyBorder="1" applyAlignment="1">
      <alignment vertical="center" wrapText="1"/>
    </xf>
    <xf numFmtId="0" fontId="8" fillId="0" borderId="1" xfId="1" applyFont="1" applyBorder="1" applyAlignment="1">
      <alignment horizontal="left" vertical="center"/>
    </xf>
    <xf numFmtId="0" fontId="1" fillId="2" borderId="12"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4" xfId="0" applyFont="1" applyFill="1" applyBorder="1" applyAlignment="1">
      <alignment horizontal="left" vertical="center" wrapText="1"/>
    </xf>
    <xf numFmtId="9" fontId="8" fillId="0" borderId="2" xfId="2" applyFont="1" applyBorder="1" applyAlignment="1">
      <alignment horizontal="left" vertical="center"/>
    </xf>
    <xf numFmtId="9" fontId="8" fillId="0" borderId="4" xfId="2" applyFont="1" applyBorder="1" applyAlignment="1">
      <alignment horizontal="left" vertical="center"/>
    </xf>
    <xf numFmtId="0" fontId="8" fillId="0" borderId="2" xfId="1" applyFont="1" applyBorder="1" applyAlignment="1">
      <alignment horizontal="center" wrapText="1"/>
    </xf>
    <xf numFmtId="0" fontId="8" fillId="0" borderId="3" xfId="1" applyFont="1" applyBorder="1" applyAlignment="1">
      <alignment horizontal="center" wrapText="1"/>
    </xf>
    <xf numFmtId="0" fontId="8" fillId="0" borderId="4" xfId="1" applyFont="1" applyBorder="1" applyAlignment="1">
      <alignment horizontal="center" wrapText="1"/>
    </xf>
    <xf numFmtId="9" fontId="8" fillId="4" borderId="1" xfId="2" applyFont="1" applyFill="1" applyBorder="1" applyAlignment="1">
      <alignment horizontal="left" vertical="center"/>
    </xf>
    <xf numFmtId="0" fontId="7" fillId="2" borderId="1" xfId="0" applyFont="1" applyFill="1" applyBorder="1" applyAlignment="1">
      <alignment horizontal="left" vertical="center" wrapText="1"/>
    </xf>
    <xf numFmtId="0" fontId="24" fillId="0" borderId="17" xfId="0" applyFont="1" applyBorder="1" applyAlignment="1">
      <alignment horizontal="center" vertical="center" wrapText="1"/>
    </xf>
    <xf numFmtId="0" fontId="24" fillId="0" borderId="16" xfId="0" applyFont="1" applyBorder="1" applyAlignment="1">
      <alignment horizontal="center" vertical="center" wrapText="1"/>
    </xf>
  </cellXfs>
  <cellStyles count="7">
    <cellStyle name="Hipervínculo" xfId="6" builtinId="8"/>
    <cellStyle name="Millares [0]" xfId="5" builtinId="6"/>
    <cellStyle name="Normal" xfId="0" builtinId="0"/>
    <cellStyle name="Normal 2" xfId="1" xr:uid="{00000000-0005-0000-0000-000003000000}"/>
    <cellStyle name="Normal 2 2" xfId="3" xr:uid="{00000000-0005-0000-0000-000004000000}"/>
    <cellStyle name="Porcentual 2" xfId="2" xr:uid="{00000000-0005-0000-0000-000005000000}"/>
    <cellStyle name="Porcentual 2 2"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209550</xdr:colOff>
          <xdr:row>0</xdr:row>
          <xdr:rowOff>50800</xdr:rowOff>
        </xdr:from>
        <xdr:to>
          <xdr:col>0</xdr:col>
          <xdr:colOff>1708150</xdr:colOff>
          <xdr:row>3</xdr:row>
          <xdr:rowOff>0</xdr:rowOff>
        </xdr:to>
        <xdr:sp macro="" textlink="">
          <xdr:nvSpPr>
            <xdr:cNvPr id="22529" name="Object 1" hidden="1">
              <a:extLst>
                <a:ext uri="{63B3BB69-23CF-44E3-9099-C40C66FF867C}">
                  <a14:compatExt spid="_x0000_s22529"/>
                </a:ext>
                <a:ext uri="{FF2B5EF4-FFF2-40B4-BE49-F238E27FC236}">
                  <a16:creationId xmlns:a16="http://schemas.microsoft.com/office/drawing/2014/main" id="{00000000-0008-0000-0000-000001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38100</xdr:colOff>
          <xdr:row>0</xdr:row>
          <xdr:rowOff>57150</xdr:rowOff>
        </xdr:from>
        <xdr:to>
          <xdr:col>1</xdr:col>
          <xdr:colOff>2279650</xdr:colOff>
          <xdr:row>3</xdr:row>
          <xdr:rowOff>114300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76200</xdr:rowOff>
        </xdr:from>
        <xdr:to>
          <xdr:col>0</xdr:col>
          <xdr:colOff>1974850</xdr:colOff>
          <xdr:row>3</xdr:row>
          <xdr:rowOff>133350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133350</xdr:colOff>
          <xdr:row>0</xdr:row>
          <xdr:rowOff>38100</xdr:rowOff>
        </xdr:from>
        <xdr:to>
          <xdr:col>0</xdr:col>
          <xdr:colOff>2247900</xdr:colOff>
          <xdr:row>3</xdr:row>
          <xdr:rowOff>152400</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B00-000001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76200</xdr:colOff>
          <xdr:row>0</xdr:row>
          <xdr:rowOff>31750</xdr:rowOff>
        </xdr:from>
        <xdr:to>
          <xdr:col>0</xdr:col>
          <xdr:colOff>2057400</xdr:colOff>
          <xdr:row>3</xdr:row>
          <xdr:rowOff>146050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C00-0000012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0</xdr:col>
      <xdr:colOff>73269</xdr:colOff>
      <xdr:row>0</xdr:row>
      <xdr:rowOff>119012</xdr:rowOff>
    </xdr:from>
    <xdr:to>
      <xdr:col>3</xdr:col>
      <xdr:colOff>1329732</xdr:colOff>
      <xdr:row>3</xdr:row>
      <xdr:rowOff>9526</xdr:rowOff>
    </xdr:to>
    <xdr:pic>
      <xdr:nvPicPr>
        <xdr:cNvPr id="2" name="Picture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l="1677" r="57248" b="91251"/>
        <a:stretch>
          <a:fillRect/>
        </a:stretch>
      </xdr:blipFill>
      <xdr:spPr bwMode="auto">
        <a:xfrm>
          <a:off x="73269" y="119012"/>
          <a:ext cx="4818813" cy="423914"/>
        </a:xfrm>
        <a:prstGeom prst="rect">
          <a:avLst/>
        </a:prstGeom>
        <a:noFill/>
        <a:ln w="9525">
          <a:noFill/>
          <a:round/>
          <a:headEnd/>
          <a:tailEnd/>
        </a:ln>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171450</xdr:colOff>
          <xdr:row>0</xdr:row>
          <xdr:rowOff>57150</xdr:rowOff>
        </xdr:from>
        <xdr:to>
          <xdr:col>0</xdr:col>
          <xdr:colOff>2152650</xdr:colOff>
          <xdr:row>3</xdr:row>
          <xdr:rowOff>171450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E00-000001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107950</xdr:colOff>
          <xdr:row>0</xdr:row>
          <xdr:rowOff>31750</xdr:rowOff>
        </xdr:from>
        <xdr:to>
          <xdr:col>0</xdr:col>
          <xdr:colOff>1981200</xdr:colOff>
          <xdr:row>3</xdr:row>
          <xdr:rowOff>146050</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F00-0000013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50800</xdr:colOff>
          <xdr:row>0</xdr:row>
          <xdr:rowOff>31750</xdr:rowOff>
        </xdr:from>
        <xdr:to>
          <xdr:col>0</xdr:col>
          <xdr:colOff>1790700</xdr:colOff>
          <xdr:row>3</xdr:row>
          <xdr:rowOff>146050</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1000-0000013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171450</xdr:colOff>
          <xdr:row>0</xdr:row>
          <xdr:rowOff>38100</xdr:rowOff>
        </xdr:from>
        <xdr:to>
          <xdr:col>0</xdr:col>
          <xdr:colOff>1981200</xdr:colOff>
          <xdr:row>4</xdr:row>
          <xdr:rowOff>0</xdr:rowOff>
        </xdr:to>
        <xdr:sp macro="" textlink="">
          <xdr:nvSpPr>
            <xdr:cNvPr id="18436" name="Object 4" hidden="1">
              <a:extLst>
                <a:ext uri="{63B3BB69-23CF-44E3-9099-C40C66FF867C}">
                  <a14:compatExt spid="_x0000_s18436"/>
                </a:ext>
                <a:ext uri="{FF2B5EF4-FFF2-40B4-BE49-F238E27FC236}">
                  <a16:creationId xmlns:a16="http://schemas.microsoft.com/office/drawing/2014/main" id="{00000000-0008-0000-1100-0000044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241300</xdr:colOff>
          <xdr:row>0</xdr:row>
          <xdr:rowOff>38100</xdr:rowOff>
        </xdr:from>
        <xdr:to>
          <xdr:col>0</xdr:col>
          <xdr:colOff>2051050</xdr:colOff>
          <xdr:row>4</xdr:row>
          <xdr:rowOff>0</xdr:rowOff>
        </xdr:to>
        <xdr:sp macro="" textlink="">
          <xdr:nvSpPr>
            <xdr:cNvPr id="19457" name="Object 1" hidden="1">
              <a:extLst>
                <a:ext uri="{63B3BB69-23CF-44E3-9099-C40C66FF867C}">
                  <a14:compatExt spid="_x0000_s19457"/>
                </a:ext>
                <a:ext uri="{FF2B5EF4-FFF2-40B4-BE49-F238E27FC236}">
                  <a16:creationId xmlns:a16="http://schemas.microsoft.com/office/drawing/2014/main" id="{00000000-0008-0000-1200-0000014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260350</xdr:colOff>
          <xdr:row>0</xdr:row>
          <xdr:rowOff>50800</xdr:rowOff>
        </xdr:from>
        <xdr:to>
          <xdr:col>0</xdr:col>
          <xdr:colOff>1752600</xdr:colOff>
          <xdr:row>3</xdr:row>
          <xdr:rowOff>152400</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100-000001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95250</xdr:colOff>
          <xdr:row>0</xdr:row>
          <xdr:rowOff>31750</xdr:rowOff>
        </xdr:from>
        <xdr:to>
          <xdr:col>0</xdr:col>
          <xdr:colOff>1593850</xdr:colOff>
          <xdr:row>3</xdr:row>
          <xdr:rowOff>133350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571500</xdr:colOff>
          <xdr:row>0</xdr:row>
          <xdr:rowOff>19050</xdr:rowOff>
        </xdr:from>
        <xdr:to>
          <xdr:col>0</xdr:col>
          <xdr:colOff>2095500</xdr:colOff>
          <xdr:row>3</xdr:row>
          <xdr:rowOff>127000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76200</xdr:colOff>
          <xdr:row>0</xdr:row>
          <xdr:rowOff>127000</xdr:rowOff>
        </xdr:from>
        <xdr:to>
          <xdr:col>0</xdr:col>
          <xdr:colOff>1689100</xdr:colOff>
          <xdr:row>3</xdr:row>
          <xdr:rowOff>50800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400-000003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38100</xdr:colOff>
          <xdr:row>0</xdr:row>
          <xdr:rowOff>57150</xdr:rowOff>
        </xdr:from>
        <xdr:to>
          <xdr:col>0</xdr:col>
          <xdr:colOff>2279650</xdr:colOff>
          <xdr:row>3</xdr:row>
          <xdr:rowOff>114300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38100</xdr:colOff>
          <xdr:row>0</xdr:row>
          <xdr:rowOff>57150</xdr:rowOff>
        </xdr:from>
        <xdr:to>
          <xdr:col>0</xdr:col>
          <xdr:colOff>2279650</xdr:colOff>
          <xdr:row>3</xdr:row>
          <xdr:rowOff>114300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38100</xdr:colOff>
          <xdr:row>0</xdr:row>
          <xdr:rowOff>57150</xdr:rowOff>
        </xdr:from>
        <xdr:to>
          <xdr:col>1</xdr:col>
          <xdr:colOff>2279650</xdr:colOff>
          <xdr:row>3</xdr:row>
          <xdr:rowOff>114300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7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38100</xdr:colOff>
          <xdr:row>0</xdr:row>
          <xdr:rowOff>57150</xdr:rowOff>
        </xdr:from>
        <xdr:to>
          <xdr:col>1</xdr:col>
          <xdr:colOff>2279650</xdr:colOff>
          <xdr:row>3</xdr:row>
          <xdr:rowOff>114300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8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oleObject" Target="../embeddings/Microsoft_Visio_2003-2010_Drawing.vsd"/><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omments" Target="../comments1.xml"/><Relationship Id="rId4" Type="http://schemas.openxmlformats.org/officeDocument/2006/relationships/image" Target="../media/image1.emf"/></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oleObject" Target="../embeddings/Microsoft_Visio_2003-2010_Drawing9.vsd"/></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openxmlformats.org/officeDocument/2006/relationships/image" Target="../media/image1.emf"/><Relationship Id="rId4" Type="http://schemas.openxmlformats.org/officeDocument/2006/relationships/oleObject" Target="../embeddings/Microsoft_Visio_2003-2010_Drawing10.vsd"/></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1.bin"/><Relationship Id="rId5" Type="http://schemas.openxmlformats.org/officeDocument/2006/relationships/image" Target="../media/image1.emf"/><Relationship Id="rId4" Type="http://schemas.openxmlformats.org/officeDocument/2006/relationships/oleObject" Target="../embeddings/Microsoft_Visio_2003-2010_Drawing11.vsd"/></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2.bin"/><Relationship Id="rId5" Type="http://schemas.openxmlformats.org/officeDocument/2006/relationships/image" Target="../media/image1.emf"/><Relationship Id="rId4" Type="http://schemas.openxmlformats.org/officeDocument/2006/relationships/oleObject" Target="../embeddings/Microsoft_Visio_2003-2010_Drawing12.vsd"/></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4.bin"/><Relationship Id="rId5" Type="http://schemas.openxmlformats.org/officeDocument/2006/relationships/image" Target="../media/image1.emf"/><Relationship Id="rId4" Type="http://schemas.openxmlformats.org/officeDocument/2006/relationships/oleObject" Target="../embeddings/Microsoft_Visio_2003-2010_Drawing13.vsd"/></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https://nd.ruaf.gov.co/NDv2/DEF/Defuncion.aspx" TargetMode="External"/><Relationship Id="rId6" Type="http://schemas.openxmlformats.org/officeDocument/2006/relationships/image" Target="../media/image1.emf"/><Relationship Id="rId5" Type="http://schemas.openxmlformats.org/officeDocument/2006/relationships/oleObject" Target="../embeddings/Microsoft_Visio_2003-2010_Drawing14.vsd"/><Relationship Id="rId4" Type="http://schemas.openxmlformats.org/officeDocument/2006/relationships/vmlDrawing" Target="../drawings/vmlDrawing15.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6.bin"/><Relationship Id="rId5" Type="http://schemas.openxmlformats.org/officeDocument/2006/relationships/image" Target="../media/image1.emf"/><Relationship Id="rId4" Type="http://schemas.openxmlformats.org/officeDocument/2006/relationships/oleObject" Target="../embeddings/Microsoft_Visio_2003-2010_Drawing15.vsd"/></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7.bin"/><Relationship Id="rId6" Type="http://schemas.openxmlformats.org/officeDocument/2006/relationships/comments" Target="../comments2.xml"/><Relationship Id="rId5" Type="http://schemas.openxmlformats.org/officeDocument/2006/relationships/image" Target="../media/image1.emf"/><Relationship Id="rId4" Type="http://schemas.openxmlformats.org/officeDocument/2006/relationships/oleObject" Target="../embeddings/Microsoft_Visio_2003-2010_Drawing16.vsd"/></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8.bin"/><Relationship Id="rId5" Type="http://schemas.openxmlformats.org/officeDocument/2006/relationships/image" Target="../media/image1.emf"/><Relationship Id="rId4" Type="http://schemas.openxmlformats.org/officeDocument/2006/relationships/oleObject" Target="../embeddings/Microsoft_Visio_2003-2010_Drawing17.vsd"/></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Visio_2003-2010_Drawing1.vsd"/></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Microsoft_Visio_2003-2010_Drawing2.vsd"/></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Microsoft_Visio_2003-2010_Drawing3.vsd"/></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Microsoft_Visio_2003-2010_Drawing4.vsd"/></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Microsoft_Visio_2003-2010_Drawing5.vsd"/></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oleObject" Target="../embeddings/Microsoft_Visio_2003-2010_Drawing6.vsd"/></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oleObject" Target="../embeddings/Microsoft_Visio_2003-2010_Drawing7.vsd"/></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Microsoft_Visio_2003-2010_Drawing8.vsd"/></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8"/>
  <sheetViews>
    <sheetView topLeftCell="B1" workbookViewId="0">
      <selection activeCell="R5" sqref="R5"/>
    </sheetView>
  </sheetViews>
  <sheetFormatPr baseColWidth="10" defaultRowHeight="14.5" x14ac:dyDescent="0.35"/>
  <cols>
    <col min="1" max="1" width="28.7265625" customWidth="1"/>
    <col min="2" max="2" width="30.7265625" customWidth="1"/>
    <col min="3" max="3" width="20.7265625" customWidth="1"/>
    <col min="4" max="4" width="25.7265625" customWidth="1"/>
    <col min="5" max="13" width="2" bestFit="1" customWidth="1"/>
    <col min="14" max="16" width="3" bestFit="1" customWidth="1"/>
    <col min="17" max="18" width="20.7265625" customWidth="1"/>
    <col min="19" max="19" width="18" customWidth="1"/>
    <col min="20" max="20" width="22.7265625" customWidth="1"/>
  </cols>
  <sheetData>
    <row r="1" spans="1:20" ht="21" customHeight="1" x14ac:dyDescent="0.35">
      <c r="A1" s="271"/>
      <c r="B1" s="272" t="s">
        <v>10</v>
      </c>
      <c r="C1" s="272"/>
      <c r="D1" s="272"/>
      <c r="E1" s="272"/>
      <c r="F1" s="272"/>
      <c r="G1" s="272"/>
      <c r="H1" s="272"/>
      <c r="I1" s="272"/>
      <c r="J1" s="272"/>
      <c r="K1" s="272"/>
      <c r="L1" s="272"/>
      <c r="M1" s="272"/>
      <c r="N1" s="272"/>
      <c r="O1" s="272"/>
      <c r="P1" s="272"/>
      <c r="Q1" s="272"/>
      <c r="R1" s="272"/>
      <c r="S1" s="277" t="s">
        <v>11</v>
      </c>
      <c r="T1" s="277"/>
    </row>
    <row r="2" spans="1:20" ht="21" customHeight="1" x14ac:dyDescent="0.35">
      <c r="A2" s="271"/>
      <c r="B2" s="272" t="s">
        <v>9</v>
      </c>
      <c r="C2" s="272"/>
      <c r="D2" s="272"/>
      <c r="E2" s="272"/>
      <c r="F2" s="272"/>
      <c r="G2" s="272"/>
      <c r="H2" s="272"/>
      <c r="I2" s="272"/>
      <c r="J2" s="272"/>
      <c r="K2" s="272"/>
      <c r="L2" s="272"/>
      <c r="M2" s="272"/>
      <c r="N2" s="272"/>
      <c r="O2" s="272"/>
      <c r="P2" s="272"/>
      <c r="Q2" s="272"/>
      <c r="R2" s="272"/>
      <c r="S2" s="277" t="s">
        <v>12</v>
      </c>
      <c r="T2" s="277"/>
    </row>
    <row r="3" spans="1:20" ht="21" customHeight="1" x14ac:dyDescent="0.35">
      <c r="A3" s="271"/>
      <c r="B3" s="272" t="s">
        <v>0</v>
      </c>
      <c r="C3" s="272"/>
      <c r="D3" s="272"/>
      <c r="E3" s="272"/>
      <c r="F3" s="272"/>
      <c r="G3" s="272"/>
      <c r="H3" s="272"/>
      <c r="I3" s="272"/>
      <c r="J3" s="272"/>
      <c r="K3" s="272"/>
      <c r="L3" s="272"/>
      <c r="M3" s="272"/>
      <c r="N3" s="272"/>
      <c r="O3" s="272"/>
      <c r="P3" s="272"/>
      <c r="Q3" s="272"/>
      <c r="R3" s="272"/>
      <c r="S3" s="277" t="s">
        <v>13</v>
      </c>
      <c r="T3" s="277"/>
    </row>
    <row r="4" spans="1:20" x14ac:dyDescent="0.35">
      <c r="A4" s="1"/>
      <c r="B4" s="1"/>
      <c r="C4" s="1"/>
      <c r="D4" s="1"/>
      <c r="E4" s="1"/>
      <c r="F4" s="1"/>
      <c r="G4" s="1"/>
      <c r="H4" s="1"/>
      <c r="I4" s="1"/>
      <c r="J4" s="1"/>
      <c r="K4" s="1"/>
      <c r="L4" s="1"/>
      <c r="M4" s="1"/>
      <c r="N4" s="1"/>
      <c r="O4" s="1"/>
      <c r="P4" s="1"/>
      <c r="Q4" s="1"/>
      <c r="R4" s="1"/>
      <c r="S4" s="1"/>
      <c r="T4" s="1"/>
    </row>
    <row r="5" spans="1:20" x14ac:dyDescent="0.35">
      <c r="A5" s="3" t="s">
        <v>1045</v>
      </c>
      <c r="B5" s="1"/>
      <c r="C5" s="198" t="s">
        <v>1133</v>
      </c>
      <c r="D5" s="3"/>
      <c r="E5" s="3"/>
      <c r="F5" s="3"/>
      <c r="G5" s="3"/>
      <c r="H5" s="3"/>
      <c r="I5" s="3"/>
      <c r="J5" s="3"/>
      <c r="K5" s="3"/>
      <c r="L5" s="3"/>
      <c r="M5" s="3"/>
      <c r="N5" s="3"/>
      <c r="O5" s="3"/>
      <c r="P5" s="3"/>
      <c r="Q5" s="3"/>
      <c r="R5" s="4" t="s">
        <v>1237</v>
      </c>
      <c r="S5" s="1"/>
      <c r="T5" s="1"/>
    </row>
    <row r="6" spans="1:20" x14ac:dyDescent="0.35">
      <c r="A6" s="5" t="s">
        <v>842</v>
      </c>
      <c r="B6" s="1"/>
      <c r="C6" s="1"/>
      <c r="D6" s="5"/>
      <c r="E6" s="5"/>
      <c r="F6" s="5"/>
      <c r="G6" s="5"/>
      <c r="H6" s="5"/>
      <c r="I6" s="5"/>
      <c r="J6" s="5"/>
      <c r="K6" s="5"/>
      <c r="L6" s="5"/>
      <c r="M6" s="5"/>
      <c r="N6" s="5"/>
      <c r="O6" s="5"/>
      <c r="P6" s="5"/>
      <c r="Q6" s="5"/>
      <c r="R6" s="5"/>
      <c r="S6" s="1"/>
      <c r="T6" s="1"/>
    </row>
    <row r="8" spans="1:20" x14ac:dyDescent="0.35">
      <c r="A8" s="274" t="s">
        <v>1</v>
      </c>
      <c r="B8" s="273" t="s">
        <v>2</v>
      </c>
      <c r="C8" s="273" t="s">
        <v>17</v>
      </c>
      <c r="D8" s="273" t="s">
        <v>3</v>
      </c>
      <c r="E8" s="273" t="s">
        <v>8</v>
      </c>
      <c r="F8" s="273"/>
      <c r="G8" s="273"/>
      <c r="H8" s="273"/>
      <c r="I8" s="273"/>
      <c r="J8" s="273"/>
      <c r="K8" s="273"/>
      <c r="L8" s="273"/>
      <c r="M8" s="273"/>
      <c r="N8" s="273"/>
      <c r="O8" s="273"/>
      <c r="P8" s="273"/>
      <c r="Q8" s="273" t="s">
        <v>5</v>
      </c>
      <c r="R8" s="273" t="s">
        <v>4</v>
      </c>
      <c r="S8" s="274" t="s">
        <v>6</v>
      </c>
      <c r="T8" s="276" t="s">
        <v>7</v>
      </c>
    </row>
    <row r="9" spans="1:20" x14ac:dyDescent="0.35">
      <c r="A9" s="275"/>
      <c r="B9" s="273"/>
      <c r="C9" s="273"/>
      <c r="D9" s="273"/>
      <c r="E9" s="134">
        <v>1</v>
      </c>
      <c r="F9" s="134">
        <v>2</v>
      </c>
      <c r="G9" s="134">
        <v>3</v>
      </c>
      <c r="H9" s="134">
        <v>4</v>
      </c>
      <c r="I9" s="134">
        <v>5</v>
      </c>
      <c r="J9" s="134">
        <v>6</v>
      </c>
      <c r="K9" s="134">
        <v>7</v>
      </c>
      <c r="L9" s="134">
        <v>8</v>
      </c>
      <c r="M9" s="134">
        <v>9</v>
      </c>
      <c r="N9" s="134">
        <v>10</v>
      </c>
      <c r="O9" s="134">
        <v>11</v>
      </c>
      <c r="P9" s="134">
        <v>12</v>
      </c>
      <c r="Q9" s="273"/>
      <c r="R9" s="273"/>
      <c r="S9" s="275"/>
      <c r="T9" s="276"/>
    </row>
    <row r="10" spans="1:20" ht="137.5" x14ac:dyDescent="0.35">
      <c r="A10" s="278" t="s">
        <v>870</v>
      </c>
      <c r="B10" s="265" t="s">
        <v>1057</v>
      </c>
      <c r="C10" s="19" t="s">
        <v>1134</v>
      </c>
      <c r="D10" s="19" t="s">
        <v>1135</v>
      </c>
      <c r="E10" s="189"/>
      <c r="F10" s="189"/>
      <c r="G10" s="189"/>
      <c r="H10" s="189"/>
      <c r="I10" s="189"/>
      <c r="J10" s="189"/>
      <c r="K10" s="189"/>
      <c r="L10" s="189"/>
      <c r="M10" s="29"/>
      <c r="N10" s="29"/>
      <c r="O10" s="29"/>
      <c r="P10" s="29"/>
      <c r="Q10" s="30" t="s">
        <v>1131</v>
      </c>
      <c r="R10" s="19" t="s">
        <v>1130</v>
      </c>
      <c r="S10" s="201">
        <v>1</v>
      </c>
      <c r="T10" s="17" t="s">
        <v>1154</v>
      </c>
    </row>
    <row r="11" spans="1:20" ht="112.5" x14ac:dyDescent="0.35">
      <c r="A11" s="278"/>
      <c r="B11" s="266"/>
      <c r="C11" s="19" t="s">
        <v>1058</v>
      </c>
      <c r="D11" s="19" t="s">
        <v>1059</v>
      </c>
      <c r="E11" s="17"/>
      <c r="F11" s="167"/>
      <c r="G11" s="167"/>
      <c r="H11" s="167"/>
      <c r="I11" s="190"/>
      <c r="J11" s="190"/>
      <c r="K11" s="204"/>
      <c r="L11" s="204"/>
      <c r="M11" s="199"/>
      <c r="N11" s="199"/>
      <c r="O11" s="199"/>
      <c r="P11" s="199"/>
      <c r="Q11" s="30" t="s">
        <v>1131</v>
      </c>
      <c r="R11" s="19" t="s">
        <v>1130</v>
      </c>
      <c r="S11" s="201">
        <v>1</v>
      </c>
      <c r="T11" s="17" t="s">
        <v>1154</v>
      </c>
    </row>
    <row r="12" spans="1:20" ht="75" x14ac:dyDescent="0.35">
      <c r="A12" s="278"/>
      <c r="B12" s="266"/>
      <c r="C12" s="17" t="s">
        <v>1060</v>
      </c>
      <c r="D12" s="17" t="s">
        <v>1061</v>
      </c>
      <c r="E12" s="191"/>
      <c r="F12" s="195"/>
      <c r="G12" s="195"/>
      <c r="H12" s="191"/>
      <c r="I12" s="195"/>
      <c r="J12" s="195"/>
      <c r="K12" s="191"/>
      <c r="L12" s="195"/>
      <c r="M12" s="195"/>
      <c r="N12" s="195"/>
      <c r="O12" s="195"/>
      <c r="P12" s="195"/>
      <c r="Q12" s="19" t="s">
        <v>1062</v>
      </c>
      <c r="R12" s="19" t="s">
        <v>1063</v>
      </c>
      <c r="S12" s="201">
        <v>1</v>
      </c>
      <c r="T12" s="49" t="s">
        <v>1155</v>
      </c>
    </row>
    <row r="13" spans="1:20" ht="137.5" x14ac:dyDescent="0.35">
      <c r="A13" s="278"/>
      <c r="B13" s="266"/>
      <c r="C13" s="19" t="s">
        <v>1064</v>
      </c>
      <c r="D13" s="19" t="s">
        <v>1065</v>
      </c>
      <c r="E13" s="189"/>
      <c r="F13" s="189"/>
      <c r="G13" s="189"/>
      <c r="H13" s="189"/>
      <c r="I13" s="189"/>
      <c r="J13" s="189"/>
      <c r="K13" s="29"/>
      <c r="L13" s="29"/>
      <c r="M13" s="29"/>
      <c r="N13" s="29"/>
      <c r="O13" s="29"/>
      <c r="P13" s="29"/>
      <c r="Q13" s="30" t="s">
        <v>1066</v>
      </c>
      <c r="R13" s="19" t="s">
        <v>1067</v>
      </c>
      <c r="S13" s="201"/>
      <c r="T13" s="48"/>
    </row>
    <row r="14" spans="1:20" ht="112.5" x14ac:dyDescent="0.35">
      <c r="A14" s="278"/>
      <c r="B14" s="266"/>
      <c r="C14" s="19" t="s">
        <v>1068</v>
      </c>
      <c r="D14" s="19" t="s">
        <v>1069</v>
      </c>
      <c r="E14" s="189"/>
      <c r="F14" s="189"/>
      <c r="G14" s="189"/>
      <c r="H14" s="189"/>
      <c r="I14" s="189"/>
      <c r="J14" s="189"/>
      <c r="K14" s="29"/>
      <c r="L14" s="29"/>
      <c r="M14" s="29"/>
      <c r="N14" s="29"/>
      <c r="O14" s="29"/>
      <c r="P14" s="29"/>
      <c r="Q14" s="19" t="s">
        <v>1070</v>
      </c>
      <c r="R14" s="19" t="s">
        <v>1071</v>
      </c>
      <c r="S14" s="201"/>
      <c r="T14" s="202"/>
    </row>
    <row r="15" spans="1:20" ht="87.5" x14ac:dyDescent="0.35">
      <c r="A15" s="278"/>
      <c r="B15" s="265" t="s">
        <v>1057</v>
      </c>
      <c r="C15" s="192" t="s">
        <v>1072</v>
      </c>
      <c r="D15" s="19" t="s">
        <v>1073</v>
      </c>
      <c r="E15" s="193"/>
      <c r="F15" s="193"/>
      <c r="G15" s="193"/>
      <c r="H15" s="193"/>
      <c r="I15" s="193"/>
      <c r="J15" s="193"/>
      <c r="K15" s="29"/>
      <c r="L15" s="29"/>
      <c r="M15" s="29"/>
      <c r="N15" s="29"/>
      <c r="O15" s="29"/>
      <c r="P15" s="29"/>
      <c r="Q15" s="185" t="s">
        <v>1074</v>
      </c>
      <c r="R15" s="37" t="s">
        <v>1075</v>
      </c>
      <c r="S15" s="201"/>
      <c r="T15" s="194"/>
    </row>
    <row r="16" spans="1:20" ht="75" x14ac:dyDescent="0.35">
      <c r="A16" s="278"/>
      <c r="B16" s="266"/>
      <c r="C16" s="192" t="s">
        <v>1076</v>
      </c>
      <c r="D16" s="19" t="s">
        <v>1077</v>
      </c>
      <c r="E16" s="189"/>
      <c r="F16" s="189"/>
      <c r="G16" s="189"/>
      <c r="H16" s="189"/>
      <c r="I16" s="189"/>
      <c r="J16" s="29"/>
      <c r="K16" s="29"/>
      <c r="L16" s="29"/>
      <c r="M16" s="29"/>
      <c r="N16" s="29"/>
      <c r="O16" s="29"/>
      <c r="P16" s="29"/>
      <c r="Q16" s="19" t="s">
        <v>1078</v>
      </c>
      <c r="R16" s="19" t="s">
        <v>1132</v>
      </c>
      <c r="S16" s="201"/>
      <c r="T16" s="49"/>
    </row>
    <row r="17" spans="1:20" ht="150" x14ac:dyDescent="0.35">
      <c r="A17" s="278"/>
      <c r="B17" s="266"/>
      <c r="C17" s="192" t="s">
        <v>1079</v>
      </c>
      <c r="D17" s="19" t="s">
        <v>1080</v>
      </c>
      <c r="E17" s="29"/>
      <c r="F17" s="29"/>
      <c r="G17" s="29"/>
      <c r="H17" s="189"/>
      <c r="I17" s="29"/>
      <c r="J17" s="29"/>
      <c r="K17" s="29"/>
      <c r="L17" s="189"/>
      <c r="M17" s="29"/>
      <c r="N17" s="29"/>
      <c r="O17" s="29"/>
      <c r="P17" s="29"/>
      <c r="Q17" s="19" t="s">
        <v>1081</v>
      </c>
      <c r="R17" s="185" t="s">
        <v>1082</v>
      </c>
      <c r="S17" s="201"/>
      <c r="T17" s="49"/>
    </row>
    <row r="18" spans="1:20" ht="225" x14ac:dyDescent="0.35">
      <c r="A18" s="278"/>
      <c r="B18" s="266"/>
      <c r="C18" s="200" t="s">
        <v>1083</v>
      </c>
      <c r="D18" s="185" t="s">
        <v>1084</v>
      </c>
      <c r="E18" s="29"/>
      <c r="F18" s="29"/>
      <c r="G18" s="29"/>
      <c r="H18" s="189"/>
      <c r="I18" s="29"/>
      <c r="J18" s="29"/>
      <c r="K18" s="29"/>
      <c r="L18" s="189"/>
      <c r="M18" s="29"/>
      <c r="N18" s="29"/>
      <c r="O18" s="29"/>
      <c r="P18" s="29"/>
      <c r="Q18" s="19" t="s">
        <v>1085</v>
      </c>
      <c r="R18" s="19" t="s">
        <v>1086</v>
      </c>
      <c r="S18" s="201"/>
      <c r="T18" s="49" t="s">
        <v>1087</v>
      </c>
    </row>
    <row r="19" spans="1:20" ht="100" x14ac:dyDescent="0.35">
      <c r="A19" s="278"/>
      <c r="B19" s="267"/>
      <c r="C19" s="19" t="s">
        <v>1088</v>
      </c>
      <c r="D19" s="19" t="s">
        <v>1089</v>
      </c>
      <c r="E19" s="189"/>
      <c r="F19" s="193"/>
      <c r="G19" s="193"/>
      <c r="H19" s="189"/>
      <c r="I19" s="193"/>
      <c r="J19" s="193"/>
      <c r="K19" s="29"/>
      <c r="L19" s="189"/>
      <c r="M19" s="29"/>
      <c r="N19" s="29"/>
      <c r="O19" s="29"/>
      <c r="P19" s="29"/>
      <c r="Q19" s="30" t="s">
        <v>1090</v>
      </c>
      <c r="R19" s="19" t="s">
        <v>1091</v>
      </c>
      <c r="S19" s="201">
        <v>1</v>
      </c>
      <c r="T19" s="49"/>
    </row>
    <row r="20" spans="1:20" ht="87.5" x14ac:dyDescent="0.35">
      <c r="A20" s="265" t="s">
        <v>838</v>
      </c>
      <c r="B20" s="265" t="s">
        <v>1136</v>
      </c>
      <c r="C20" s="19" t="s">
        <v>1092</v>
      </c>
      <c r="D20" s="19" t="s">
        <v>1093</v>
      </c>
      <c r="E20" s="167"/>
      <c r="F20" s="167"/>
      <c r="G20" s="167"/>
      <c r="H20" s="167"/>
      <c r="I20" s="167"/>
      <c r="J20" s="167"/>
      <c r="K20" s="195"/>
      <c r="L20" s="195"/>
      <c r="M20" s="195"/>
      <c r="N20" s="195"/>
      <c r="O20" s="195"/>
      <c r="P20" s="195"/>
      <c r="Q20" s="19" t="s">
        <v>1094</v>
      </c>
      <c r="R20" s="11" t="s">
        <v>1095</v>
      </c>
      <c r="S20" s="201">
        <v>1</v>
      </c>
      <c r="T20" s="49" t="s">
        <v>1159</v>
      </c>
    </row>
    <row r="21" spans="1:20" ht="150" x14ac:dyDescent="0.35">
      <c r="A21" s="266"/>
      <c r="B21" s="266"/>
      <c r="C21" s="19" t="s">
        <v>1096</v>
      </c>
      <c r="D21" s="19" t="s">
        <v>1097</v>
      </c>
      <c r="E21" s="191"/>
      <c r="F21" s="195"/>
      <c r="G21" s="195"/>
      <c r="H21" s="191"/>
      <c r="I21" s="195"/>
      <c r="J21" s="195"/>
      <c r="K21" s="191"/>
      <c r="L21" s="195"/>
      <c r="M21" s="195"/>
      <c r="N21" s="195"/>
      <c r="O21" s="195"/>
      <c r="P21" s="195"/>
      <c r="Q21" s="9" t="s">
        <v>1098</v>
      </c>
      <c r="R21" s="9" t="s">
        <v>1099</v>
      </c>
      <c r="S21" s="201"/>
      <c r="T21" s="49" t="s">
        <v>1100</v>
      </c>
    </row>
    <row r="22" spans="1:20" ht="150" x14ac:dyDescent="0.35">
      <c r="A22" s="266"/>
      <c r="B22" s="266"/>
      <c r="C22" s="19" t="s">
        <v>1101</v>
      </c>
      <c r="D22" s="19" t="s">
        <v>1102</v>
      </c>
      <c r="E22" s="196"/>
      <c r="F22" s="196"/>
      <c r="G22" s="196"/>
      <c r="H22" s="191"/>
      <c r="I22" s="196"/>
      <c r="J22" s="195"/>
      <c r="K22" s="195"/>
      <c r="L22" s="191"/>
      <c r="M22" s="195"/>
      <c r="N22" s="195"/>
      <c r="O22" s="195"/>
      <c r="P22" s="195"/>
      <c r="Q22" s="19" t="s">
        <v>1103</v>
      </c>
      <c r="R22" s="19" t="s">
        <v>1104</v>
      </c>
      <c r="S22" s="201">
        <v>1</v>
      </c>
      <c r="T22" s="49"/>
    </row>
    <row r="23" spans="1:20" ht="62.5" x14ac:dyDescent="0.35">
      <c r="A23" s="266"/>
      <c r="B23" s="266"/>
      <c r="C23" s="19" t="s">
        <v>1105</v>
      </c>
      <c r="D23" s="19" t="s">
        <v>49</v>
      </c>
      <c r="E23" s="196"/>
      <c r="F23" s="196"/>
      <c r="G23" s="196"/>
      <c r="H23" s="196"/>
      <c r="I23" s="196"/>
      <c r="J23" s="196"/>
      <c r="K23" s="195"/>
      <c r="L23" s="195"/>
      <c r="M23" s="195"/>
      <c r="N23" s="195"/>
      <c r="O23" s="195"/>
      <c r="P23" s="195"/>
      <c r="Q23" s="30" t="s">
        <v>1106</v>
      </c>
      <c r="R23" s="11" t="s">
        <v>1170</v>
      </c>
      <c r="S23" s="201"/>
      <c r="T23" s="49" t="s">
        <v>1161</v>
      </c>
    </row>
    <row r="24" spans="1:20" ht="75" x14ac:dyDescent="0.35">
      <c r="A24" s="266"/>
      <c r="B24" s="266"/>
      <c r="C24" s="7" t="s">
        <v>1107</v>
      </c>
      <c r="D24" s="7" t="s">
        <v>1108</v>
      </c>
      <c r="E24" s="26"/>
      <c r="F24" s="26"/>
      <c r="G24" s="26"/>
      <c r="H24" s="34"/>
      <c r="I24" s="34"/>
      <c r="J24" s="26"/>
      <c r="K24" s="31"/>
      <c r="L24" s="31"/>
      <c r="M24" s="31"/>
      <c r="N24" s="31"/>
      <c r="O24" s="31"/>
      <c r="P24" s="31"/>
      <c r="Q24" s="10" t="s">
        <v>1109</v>
      </c>
      <c r="R24" s="10" t="s">
        <v>1110</v>
      </c>
      <c r="S24" s="201"/>
      <c r="T24" s="49"/>
    </row>
    <row r="25" spans="1:20" ht="112.5" x14ac:dyDescent="0.35">
      <c r="A25" s="266"/>
      <c r="B25" s="267"/>
      <c r="C25" s="11" t="s">
        <v>1111</v>
      </c>
      <c r="D25" s="19" t="s">
        <v>1112</v>
      </c>
      <c r="E25" s="195"/>
      <c r="F25" s="195"/>
      <c r="G25" s="195"/>
      <c r="H25" s="191"/>
      <c r="I25" s="191"/>
      <c r="J25" s="191"/>
      <c r="K25" s="195"/>
      <c r="L25" s="195"/>
      <c r="M25" s="195"/>
      <c r="N25" s="195"/>
      <c r="O25" s="195"/>
      <c r="P25" s="195"/>
      <c r="Q25" s="19" t="s">
        <v>1113</v>
      </c>
      <c r="R25" s="19" t="s">
        <v>1114</v>
      </c>
      <c r="S25" s="201">
        <v>0</v>
      </c>
      <c r="T25" s="49" t="s">
        <v>1160</v>
      </c>
    </row>
    <row r="26" spans="1:20" ht="150" x14ac:dyDescent="0.35">
      <c r="A26" s="266"/>
      <c r="B26" s="112"/>
      <c r="C26" s="17" t="s">
        <v>1115</v>
      </c>
      <c r="D26" s="81" t="s">
        <v>1116</v>
      </c>
      <c r="E26" s="191"/>
      <c r="F26" s="191"/>
      <c r="G26" s="191"/>
      <c r="H26" s="191"/>
      <c r="I26" s="191"/>
      <c r="J26" s="191"/>
      <c r="K26" s="195"/>
      <c r="L26" s="195"/>
      <c r="M26" s="195"/>
      <c r="N26" s="195"/>
      <c r="O26" s="195"/>
      <c r="P26" s="195"/>
      <c r="Q26" s="19" t="s">
        <v>1117</v>
      </c>
      <c r="R26" s="19" t="s">
        <v>1118</v>
      </c>
      <c r="S26" s="201">
        <v>1</v>
      </c>
      <c r="T26" s="49" t="s">
        <v>1162</v>
      </c>
    </row>
    <row r="27" spans="1:20" ht="125" x14ac:dyDescent="0.35">
      <c r="A27" s="266"/>
      <c r="B27" s="265" t="s">
        <v>382</v>
      </c>
      <c r="C27" s="19" t="s">
        <v>1119</v>
      </c>
      <c r="D27" s="19" t="s">
        <v>1120</v>
      </c>
      <c r="E27" s="27"/>
      <c r="F27" s="27"/>
      <c r="G27" s="27"/>
      <c r="H27" s="27"/>
      <c r="I27" s="27"/>
      <c r="J27" s="27"/>
      <c r="K27" s="27"/>
      <c r="L27" s="27"/>
      <c r="M27" s="27"/>
      <c r="N27" s="27"/>
      <c r="O27" s="27"/>
      <c r="P27" s="27"/>
      <c r="Q27" s="19" t="s">
        <v>1163</v>
      </c>
      <c r="R27" s="19" t="s">
        <v>1121</v>
      </c>
      <c r="S27" s="201">
        <v>1</v>
      </c>
      <c r="T27" s="49" t="s">
        <v>1156</v>
      </c>
    </row>
    <row r="28" spans="1:20" ht="100" x14ac:dyDescent="0.35">
      <c r="A28" s="266"/>
      <c r="B28" s="266"/>
      <c r="C28" s="37" t="s">
        <v>1122</v>
      </c>
      <c r="D28" s="19" t="s">
        <v>1123</v>
      </c>
      <c r="E28" s="153"/>
      <c r="F28" s="197"/>
      <c r="G28" s="197"/>
      <c r="H28" s="197"/>
      <c r="I28" s="197"/>
      <c r="J28" s="197"/>
      <c r="K28" s="27"/>
      <c r="L28" s="27"/>
      <c r="M28" s="27"/>
      <c r="N28" s="27"/>
      <c r="O28" s="27"/>
      <c r="P28" s="27"/>
      <c r="Q28" s="19" t="s">
        <v>1124</v>
      </c>
      <c r="R28" s="19" t="s">
        <v>1125</v>
      </c>
      <c r="S28" s="201">
        <v>1</v>
      </c>
      <c r="T28" s="49" t="s">
        <v>1157</v>
      </c>
    </row>
    <row r="29" spans="1:20" ht="87.5" x14ac:dyDescent="0.35">
      <c r="A29" s="267"/>
      <c r="B29" s="267"/>
      <c r="C29" s="19" t="s">
        <v>1126</v>
      </c>
      <c r="D29" s="19" t="s">
        <v>1127</v>
      </c>
      <c r="E29" s="178"/>
      <c r="F29" s="178"/>
      <c r="G29" s="178"/>
      <c r="H29" s="178"/>
      <c r="I29" s="178"/>
      <c r="J29" s="178"/>
      <c r="K29" s="98"/>
      <c r="L29" s="98"/>
      <c r="M29" s="98"/>
      <c r="N29" s="98"/>
      <c r="O29" s="98"/>
      <c r="P29" s="98"/>
      <c r="Q29" s="37" t="s">
        <v>1128</v>
      </c>
      <c r="R29" s="19" t="s">
        <v>1129</v>
      </c>
      <c r="S29" s="201">
        <v>0.33</v>
      </c>
      <c r="T29" s="49" t="s">
        <v>1158</v>
      </c>
    </row>
    <row r="32" spans="1:20" x14ac:dyDescent="0.35">
      <c r="A32" s="6" t="s">
        <v>14</v>
      </c>
      <c r="B32" t="s">
        <v>15</v>
      </c>
      <c r="Q32" s="6" t="s">
        <v>16</v>
      </c>
    </row>
    <row r="34" spans="1:3" x14ac:dyDescent="0.35">
      <c r="A34" s="268" t="s">
        <v>837</v>
      </c>
      <c r="B34" s="269"/>
      <c r="C34" s="270"/>
    </row>
    <row r="35" spans="1:3" x14ac:dyDescent="0.35">
      <c r="A35" s="262" t="s">
        <v>841</v>
      </c>
      <c r="B35" s="262"/>
      <c r="C35" s="20" t="s">
        <v>6</v>
      </c>
    </row>
    <row r="36" spans="1:3" x14ac:dyDescent="0.35">
      <c r="A36" s="263" t="s">
        <v>838</v>
      </c>
      <c r="B36" s="263"/>
      <c r="C36" s="184">
        <f>AVERAGE(S20:S29)</f>
        <v>0.76142857142857145</v>
      </c>
    </row>
    <row r="37" spans="1:3" x14ac:dyDescent="0.35">
      <c r="A37" s="263" t="s">
        <v>870</v>
      </c>
      <c r="B37" s="263"/>
      <c r="C37" s="21">
        <f>+AVERAGE(S10:S19)</f>
        <v>1</v>
      </c>
    </row>
    <row r="38" spans="1:3" x14ac:dyDescent="0.35">
      <c r="A38" s="264" t="s">
        <v>90</v>
      </c>
      <c r="B38" s="264"/>
      <c r="C38" s="69">
        <f>AVERAGE(C36:C37)</f>
        <v>0.88071428571428578</v>
      </c>
    </row>
  </sheetData>
  <mergeCells count="27">
    <mergeCell ref="B15:B19"/>
    <mergeCell ref="A8:A9"/>
    <mergeCell ref="B8:B9"/>
    <mergeCell ref="C8:C9"/>
    <mergeCell ref="D8:D9"/>
    <mergeCell ref="A10:A19"/>
    <mergeCell ref="B10:B14"/>
    <mergeCell ref="A1:A3"/>
    <mergeCell ref="B1:R1"/>
    <mergeCell ref="R8:R9"/>
    <mergeCell ref="S8:S9"/>
    <mergeCell ref="T8:T9"/>
    <mergeCell ref="E8:P8"/>
    <mergeCell ref="Q8:Q9"/>
    <mergeCell ref="S1:T1"/>
    <mergeCell ref="B2:R2"/>
    <mergeCell ref="S2:T2"/>
    <mergeCell ref="B3:R3"/>
    <mergeCell ref="S3:T3"/>
    <mergeCell ref="A35:B35"/>
    <mergeCell ref="A36:B36"/>
    <mergeCell ref="A37:B37"/>
    <mergeCell ref="A38:B38"/>
    <mergeCell ref="B20:B25"/>
    <mergeCell ref="A34:C34"/>
    <mergeCell ref="B27:B29"/>
    <mergeCell ref="A20:A29"/>
  </mergeCells>
  <pageMargins left="0.7" right="0.7" top="0.75" bottom="0.75" header="0.3" footer="0.3"/>
  <drawing r:id="rId1"/>
  <legacyDrawing r:id="rId2"/>
  <oleObjects>
    <mc:AlternateContent xmlns:mc="http://schemas.openxmlformats.org/markup-compatibility/2006">
      <mc:Choice Requires="x14">
        <oleObject progId="Visio.Drawing.11" shapeId="22529" r:id="rId3">
          <objectPr defaultSize="0" autoPict="0" r:id="rId4">
            <anchor moveWithCells="1" sizeWithCells="1">
              <from>
                <xdr:col>0</xdr:col>
                <xdr:colOff>209550</xdr:colOff>
                <xdr:row>0</xdr:row>
                <xdr:rowOff>50800</xdr:rowOff>
              </from>
              <to>
                <xdr:col>0</xdr:col>
                <xdr:colOff>1708150</xdr:colOff>
                <xdr:row>3</xdr:row>
                <xdr:rowOff>0</xdr:rowOff>
              </to>
            </anchor>
          </objectPr>
        </oleObject>
      </mc:Choice>
      <mc:Fallback>
        <oleObject progId="Visio.Drawing.11" shapeId="22529" r:id="rId3"/>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T33"/>
  <sheetViews>
    <sheetView topLeftCell="A2" zoomScale="95" zoomScaleNormal="100" workbookViewId="0">
      <selection activeCell="R6" sqref="R6"/>
    </sheetView>
  </sheetViews>
  <sheetFormatPr baseColWidth="10" defaultColWidth="11.453125" defaultRowHeight="14" x14ac:dyDescent="0.3"/>
  <cols>
    <col min="1" max="1" width="27.54296875" style="1" customWidth="1"/>
    <col min="2" max="2" width="16.81640625" style="1" customWidth="1"/>
    <col min="3" max="3" width="19.453125" style="1" customWidth="1"/>
    <col min="4" max="4" width="16.7265625" style="1" customWidth="1"/>
    <col min="5" max="13" width="2.1796875" style="1" bestFit="1" customWidth="1"/>
    <col min="14" max="16" width="3.1796875" style="1" bestFit="1" customWidth="1"/>
    <col min="17" max="17" width="17.54296875" style="1" customWidth="1"/>
    <col min="18" max="18" width="14.1796875" style="1" customWidth="1"/>
    <col min="19" max="19" width="12.81640625" style="1" bestFit="1" customWidth="1"/>
    <col min="20" max="20" width="18.54296875" style="1" bestFit="1" customWidth="1"/>
    <col min="21" max="21" width="26.7265625" style="1" customWidth="1"/>
    <col min="22" max="16384" width="11.453125" style="1"/>
  </cols>
  <sheetData>
    <row r="1" spans="1:20" ht="24"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0" ht="24"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0" ht="14.2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0" x14ac:dyDescent="0.3">
      <c r="A4" s="291"/>
      <c r="B4" s="298"/>
      <c r="C4" s="299"/>
      <c r="D4" s="299"/>
      <c r="E4" s="299"/>
      <c r="F4" s="299"/>
      <c r="G4" s="299"/>
      <c r="H4" s="299"/>
      <c r="I4" s="299"/>
      <c r="J4" s="299"/>
      <c r="K4" s="299"/>
      <c r="L4" s="299"/>
      <c r="M4" s="299"/>
      <c r="N4" s="299"/>
      <c r="O4" s="299"/>
      <c r="P4" s="299"/>
      <c r="Q4" s="299"/>
      <c r="R4" s="300"/>
      <c r="S4" s="277"/>
      <c r="T4" s="277"/>
    </row>
    <row r="6" spans="1:20" x14ac:dyDescent="0.3">
      <c r="A6" s="3" t="s">
        <v>720</v>
      </c>
      <c r="D6" s="3"/>
      <c r="E6" s="3"/>
      <c r="F6" s="3"/>
      <c r="G6" s="3"/>
      <c r="H6" s="3"/>
      <c r="I6" s="3"/>
      <c r="J6" s="3"/>
      <c r="K6" s="3"/>
      <c r="L6" s="3"/>
      <c r="M6" s="3"/>
      <c r="N6" s="3"/>
      <c r="O6" s="3"/>
      <c r="P6" s="3"/>
      <c r="Q6" s="3"/>
      <c r="R6" s="4" t="s">
        <v>1237</v>
      </c>
    </row>
    <row r="7" spans="1:20" x14ac:dyDescent="0.3">
      <c r="A7" s="5" t="s">
        <v>845</v>
      </c>
      <c r="D7" s="5"/>
      <c r="E7" s="5"/>
      <c r="F7" s="5"/>
      <c r="G7" s="5"/>
      <c r="H7" s="5"/>
      <c r="I7" s="5"/>
      <c r="J7" s="5"/>
      <c r="K7" s="5"/>
      <c r="L7" s="5"/>
      <c r="M7" s="5"/>
      <c r="N7" s="5"/>
      <c r="O7" s="5"/>
      <c r="P7" s="5"/>
      <c r="Q7" s="5"/>
      <c r="R7" s="5"/>
    </row>
    <row r="8" spans="1:20" x14ac:dyDescent="0.3">
      <c r="D8" s="146"/>
    </row>
    <row r="9" spans="1:20" ht="15" customHeight="1" x14ac:dyDescent="0.3">
      <c r="A9" s="281" t="s">
        <v>841</v>
      </c>
      <c r="B9" s="287" t="s">
        <v>2</v>
      </c>
      <c r="C9" s="287" t="s">
        <v>17</v>
      </c>
      <c r="D9" s="281" t="s">
        <v>3</v>
      </c>
      <c r="E9" s="338" t="s">
        <v>8</v>
      </c>
      <c r="F9" s="339"/>
      <c r="G9" s="339"/>
      <c r="H9" s="339"/>
      <c r="I9" s="339"/>
      <c r="J9" s="339"/>
      <c r="K9" s="339"/>
      <c r="L9" s="339"/>
      <c r="M9" s="339"/>
      <c r="N9" s="339"/>
      <c r="O9" s="339"/>
      <c r="P9" s="340"/>
      <c r="Q9" s="281" t="s">
        <v>5</v>
      </c>
      <c r="R9" s="281" t="s">
        <v>4</v>
      </c>
      <c r="S9" s="287" t="s">
        <v>6</v>
      </c>
      <c r="T9" s="334" t="s">
        <v>832</v>
      </c>
    </row>
    <row r="10" spans="1:20" ht="24.75" customHeight="1" x14ac:dyDescent="0.3">
      <c r="A10" s="281"/>
      <c r="B10" s="288"/>
      <c r="C10" s="288"/>
      <c r="D10" s="281"/>
      <c r="E10" s="8">
        <v>1</v>
      </c>
      <c r="F10" s="8">
        <v>2</v>
      </c>
      <c r="G10" s="8">
        <v>3</v>
      </c>
      <c r="H10" s="8">
        <v>4</v>
      </c>
      <c r="I10" s="8">
        <v>5</v>
      </c>
      <c r="J10" s="8">
        <v>6</v>
      </c>
      <c r="K10" s="8">
        <v>7</v>
      </c>
      <c r="L10" s="8">
        <v>8</v>
      </c>
      <c r="M10" s="8">
        <v>9</v>
      </c>
      <c r="N10" s="8">
        <v>10</v>
      </c>
      <c r="O10" s="8">
        <v>11</v>
      </c>
      <c r="P10" s="8">
        <v>12</v>
      </c>
      <c r="Q10" s="281"/>
      <c r="R10" s="281"/>
      <c r="S10" s="288"/>
      <c r="T10" s="335"/>
    </row>
    <row r="11" spans="1:20" ht="175" x14ac:dyDescent="0.3">
      <c r="A11" s="265" t="s">
        <v>838</v>
      </c>
      <c r="B11" s="265" t="s">
        <v>34</v>
      </c>
      <c r="C11" s="11" t="s">
        <v>812</v>
      </c>
      <c r="D11" s="9" t="s">
        <v>303</v>
      </c>
      <c r="E11" s="31"/>
      <c r="F11" s="31"/>
      <c r="G11" s="31"/>
      <c r="H11" s="31"/>
      <c r="I11" s="31"/>
      <c r="J11" s="34"/>
      <c r="K11" s="31"/>
      <c r="L11" s="31"/>
      <c r="M11" s="31"/>
      <c r="N11" s="31"/>
      <c r="O11" s="31"/>
      <c r="P11" s="31"/>
      <c r="Q11" s="9" t="s">
        <v>69</v>
      </c>
      <c r="R11" s="9" t="s">
        <v>153</v>
      </c>
      <c r="S11" s="239">
        <v>0</v>
      </c>
      <c r="T11" s="49" t="s">
        <v>951</v>
      </c>
    </row>
    <row r="12" spans="1:20" ht="100" x14ac:dyDescent="0.3">
      <c r="A12" s="267"/>
      <c r="B12" s="267"/>
      <c r="C12" s="19" t="s">
        <v>308</v>
      </c>
      <c r="D12" s="19" t="s">
        <v>304</v>
      </c>
      <c r="E12" s="27"/>
      <c r="F12" s="27"/>
      <c r="G12" s="27"/>
      <c r="H12" s="97"/>
      <c r="I12" s="97"/>
      <c r="J12" s="158"/>
      <c r="K12" s="97"/>
      <c r="L12" s="97"/>
      <c r="M12" s="97"/>
      <c r="N12" s="97"/>
      <c r="O12" s="97"/>
      <c r="P12" s="27"/>
      <c r="Q12" s="17" t="s">
        <v>312</v>
      </c>
      <c r="R12" s="17" t="s">
        <v>316</v>
      </c>
      <c r="S12" s="239">
        <v>0</v>
      </c>
      <c r="T12" s="49" t="s">
        <v>951</v>
      </c>
    </row>
    <row r="13" spans="1:20" ht="165.75" customHeight="1" x14ac:dyDescent="0.3">
      <c r="A13" s="265" t="s">
        <v>839</v>
      </c>
      <c r="B13" s="265" t="s">
        <v>39</v>
      </c>
      <c r="C13" s="19" t="s">
        <v>309</v>
      </c>
      <c r="D13" s="19" t="s">
        <v>305</v>
      </c>
      <c r="E13" s="27"/>
      <c r="F13" s="27"/>
      <c r="G13" s="153"/>
      <c r="H13" s="27"/>
      <c r="I13" s="27"/>
      <c r="J13" s="27"/>
      <c r="K13" s="27"/>
      <c r="L13" s="27"/>
      <c r="M13" s="27"/>
      <c r="N13" s="27"/>
      <c r="O13" s="27"/>
      <c r="P13" s="27"/>
      <c r="Q13" s="17" t="s">
        <v>313</v>
      </c>
      <c r="R13" s="17" t="s">
        <v>317</v>
      </c>
      <c r="S13" s="240">
        <v>1</v>
      </c>
      <c r="T13" s="49" t="s">
        <v>962</v>
      </c>
    </row>
    <row r="14" spans="1:20" ht="200" x14ac:dyDescent="0.3">
      <c r="A14" s="266"/>
      <c r="B14" s="266"/>
      <c r="C14" s="19" t="s">
        <v>310</v>
      </c>
      <c r="D14" s="17" t="s">
        <v>306</v>
      </c>
      <c r="E14" s="153"/>
      <c r="F14" s="153"/>
      <c r="G14" s="153"/>
      <c r="H14" s="153"/>
      <c r="I14" s="153"/>
      <c r="J14" s="27"/>
      <c r="K14" s="27"/>
      <c r="L14" s="27"/>
      <c r="M14" s="27"/>
      <c r="N14" s="27"/>
      <c r="O14" s="27"/>
      <c r="P14" s="27"/>
      <c r="Q14" s="17" t="s">
        <v>314</v>
      </c>
      <c r="R14" s="17" t="s">
        <v>318</v>
      </c>
      <c r="S14" s="240">
        <v>1</v>
      </c>
      <c r="T14" s="49" t="s">
        <v>963</v>
      </c>
    </row>
    <row r="15" spans="1:20" ht="87.5" x14ac:dyDescent="0.3">
      <c r="A15" s="266"/>
      <c r="B15" s="267"/>
      <c r="C15" s="19" t="s">
        <v>311</v>
      </c>
      <c r="D15" s="17" t="s">
        <v>307</v>
      </c>
      <c r="E15" s="27"/>
      <c r="F15" s="27"/>
      <c r="G15" s="153"/>
      <c r="H15" s="27"/>
      <c r="I15" s="27"/>
      <c r="J15" s="27"/>
      <c r="K15" s="27"/>
      <c r="L15" s="27"/>
      <c r="M15" s="97"/>
      <c r="N15" s="27"/>
      <c r="O15" s="27"/>
      <c r="P15" s="27"/>
      <c r="Q15" s="17" t="s">
        <v>315</v>
      </c>
      <c r="R15" s="17" t="s">
        <v>319</v>
      </c>
      <c r="S15" s="241">
        <v>0.55000000000000004</v>
      </c>
      <c r="T15" s="49" t="s">
        <v>959</v>
      </c>
    </row>
    <row r="16" spans="1:20" ht="75" x14ac:dyDescent="0.3">
      <c r="A16" s="266"/>
      <c r="B16" s="266" t="s">
        <v>131</v>
      </c>
      <c r="C16" s="10" t="s">
        <v>22</v>
      </c>
      <c r="D16" s="7" t="s">
        <v>50</v>
      </c>
      <c r="E16" s="31"/>
      <c r="F16" s="31"/>
      <c r="G16" s="31"/>
      <c r="H16" s="31"/>
      <c r="I16" s="31"/>
      <c r="J16" s="34"/>
      <c r="K16" s="31"/>
      <c r="L16" s="31"/>
      <c r="M16" s="31"/>
      <c r="N16" s="31"/>
      <c r="O16" s="31"/>
      <c r="P16" s="31"/>
      <c r="Q16" s="9" t="s">
        <v>73</v>
      </c>
      <c r="R16" s="9" t="s">
        <v>145</v>
      </c>
      <c r="S16" s="240">
        <v>1</v>
      </c>
      <c r="T16" s="49" t="s">
        <v>960</v>
      </c>
    </row>
    <row r="17" spans="1:20" ht="62.5" x14ac:dyDescent="0.3">
      <c r="A17" s="266"/>
      <c r="B17" s="266"/>
      <c r="C17" s="10" t="s">
        <v>23</v>
      </c>
      <c r="D17" s="7" t="s">
        <v>51</v>
      </c>
      <c r="E17" s="31"/>
      <c r="F17" s="31"/>
      <c r="G17" s="31"/>
      <c r="H17" s="31"/>
      <c r="I17" s="31"/>
      <c r="J17" s="31"/>
      <c r="K17" s="31"/>
      <c r="L17" s="31"/>
      <c r="M17" s="31"/>
      <c r="N17" s="31"/>
      <c r="O17" s="31"/>
      <c r="P17" s="31"/>
      <c r="Q17" s="9" t="s">
        <v>74</v>
      </c>
      <c r="R17" s="10" t="s">
        <v>750</v>
      </c>
      <c r="S17" s="156" t="s">
        <v>930</v>
      </c>
      <c r="T17" s="49" t="s">
        <v>964</v>
      </c>
    </row>
    <row r="18" spans="1:20" ht="125" x14ac:dyDescent="0.3">
      <c r="A18" s="267"/>
      <c r="B18" s="267"/>
      <c r="C18" s="7" t="s">
        <v>20</v>
      </c>
      <c r="D18" s="7" t="s">
        <v>48</v>
      </c>
      <c r="E18" s="31"/>
      <c r="F18" s="31"/>
      <c r="G18" s="31"/>
      <c r="H18" s="31"/>
      <c r="I18" s="31"/>
      <c r="J18" s="31"/>
      <c r="K18" s="31"/>
      <c r="L18" s="31"/>
      <c r="M18" s="31"/>
      <c r="N18" s="31"/>
      <c r="O18" s="31"/>
      <c r="P18" s="31"/>
      <c r="Q18" s="10" t="s">
        <v>71</v>
      </c>
      <c r="R18" s="10" t="s">
        <v>751</v>
      </c>
      <c r="S18" s="156" t="s">
        <v>930</v>
      </c>
      <c r="T18" s="49" t="s">
        <v>964</v>
      </c>
    </row>
    <row r="19" spans="1:20" ht="100" x14ac:dyDescent="0.3">
      <c r="A19" s="309" t="s">
        <v>838</v>
      </c>
      <c r="B19" s="341" t="s">
        <v>44</v>
      </c>
      <c r="C19" s="9" t="s">
        <v>129</v>
      </c>
      <c r="D19" s="11" t="s">
        <v>97</v>
      </c>
      <c r="E19" s="34"/>
      <c r="F19" s="34"/>
      <c r="G19" s="34"/>
      <c r="H19" s="34"/>
      <c r="I19" s="31"/>
      <c r="J19" s="31"/>
      <c r="K19" s="31"/>
      <c r="L19" s="31"/>
      <c r="M19" s="31"/>
      <c r="N19" s="31"/>
      <c r="O19" s="31"/>
      <c r="P19" s="31"/>
      <c r="Q19" s="9" t="s">
        <v>112</v>
      </c>
      <c r="R19" s="9" t="s">
        <v>354</v>
      </c>
      <c r="S19" s="241">
        <v>0.67</v>
      </c>
      <c r="T19" s="49" t="s">
        <v>961</v>
      </c>
    </row>
    <row r="20" spans="1:20" ht="125" x14ac:dyDescent="0.3">
      <c r="A20" s="309"/>
      <c r="B20" s="333"/>
      <c r="C20" s="11" t="s">
        <v>46</v>
      </c>
      <c r="D20" s="11" t="s">
        <v>724</v>
      </c>
      <c r="E20" s="34"/>
      <c r="F20" s="34"/>
      <c r="G20" s="34"/>
      <c r="H20" s="34"/>
      <c r="I20" s="34"/>
      <c r="J20" s="34"/>
      <c r="K20" s="31"/>
      <c r="L20" s="31"/>
      <c r="M20" s="31"/>
      <c r="N20" s="31"/>
      <c r="O20" s="31"/>
      <c r="P20" s="31"/>
      <c r="Q20" s="9" t="s">
        <v>89</v>
      </c>
      <c r="R20" s="9" t="s">
        <v>320</v>
      </c>
      <c r="S20" s="240">
        <v>1</v>
      </c>
      <c r="T20" s="49" t="s">
        <v>965</v>
      </c>
    </row>
    <row r="21" spans="1:20" ht="125" x14ac:dyDescent="0.3">
      <c r="A21" s="122" t="s">
        <v>839</v>
      </c>
      <c r="B21" s="337" t="s">
        <v>872</v>
      </c>
      <c r="C21" s="117" t="s">
        <v>894</v>
      </c>
      <c r="D21" s="117" t="s">
        <v>895</v>
      </c>
      <c r="E21" s="115"/>
      <c r="F21" s="115"/>
      <c r="G21" s="34"/>
      <c r="H21" s="115"/>
      <c r="I21" s="115"/>
      <c r="J21" s="115"/>
      <c r="K21" s="115"/>
      <c r="L21" s="115"/>
      <c r="M21" s="115"/>
      <c r="N21" s="115"/>
      <c r="O21" s="115"/>
      <c r="P21" s="115"/>
      <c r="Q21" s="135" t="s">
        <v>904</v>
      </c>
      <c r="R21" s="116" t="s">
        <v>905</v>
      </c>
      <c r="S21" s="239" t="s">
        <v>966</v>
      </c>
      <c r="T21" s="49" t="s">
        <v>967</v>
      </c>
    </row>
    <row r="22" spans="1:20" ht="87.5" x14ac:dyDescent="0.3">
      <c r="A22" s="122" t="s">
        <v>839</v>
      </c>
      <c r="B22" s="337"/>
      <c r="C22" s="117" t="s">
        <v>896</v>
      </c>
      <c r="D22" s="117" t="s">
        <v>897</v>
      </c>
      <c r="E22" s="115"/>
      <c r="F22" s="115"/>
      <c r="G22" s="34"/>
      <c r="H22" s="115"/>
      <c r="I22" s="115"/>
      <c r="J22" s="115"/>
      <c r="K22" s="115"/>
      <c r="L22" s="115"/>
      <c r="M22" s="115"/>
      <c r="N22" s="115"/>
      <c r="O22" s="115"/>
      <c r="P22" s="115"/>
      <c r="Q22" s="135" t="s">
        <v>906</v>
      </c>
      <c r="R22" s="116" t="s">
        <v>907</v>
      </c>
      <c r="S22" s="239">
        <v>0.47</v>
      </c>
      <c r="T22" s="49" t="s">
        <v>968</v>
      </c>
    </row>
    <row r="23" spans="1:20" ht="125" x14ac:dyDescent="0.3">
      <c r="A23" s="122" t="s">
        <v>839</v>
      </c>
      <c r="B23" s="337"/>
      <c r="C23" s="117" t="s">
        <v>898</v>
      </c>
      <c r="D23" s="117" t="s">
        <v>899</v>
      </c>
      <c r="E23" s="115"/>
      <c r="F23" s="115"/>
      <c r="G23" s="115"/>
      <c r="H23" s="115"/>
      <c r="I23" s="115"/>
      <c r="J23" s="34"/>
      <c r="K23" s="115"/>
      <c r="L23" s="115"/>
      <c r="M23" s="115"/>
      <c r="N23" s="115"/>
      <c r="O23" s="115"/>
      <c r="P23" s="115"/>
      <c r="Q23" s="135" t="s">
        <v>908</v>
      </c>
      <c r="R23" s="116" t="s">
        <v>909</v>
      </c>
      <c r="S23" s="240">
        <v>1</v>
      </c>
      <c r="T23" s="49" t="s">
        <v>969</v>
      </c>
    </row>
    <row r="25" spans="1:20" x14ac:dyDescent="0.3">
      <c r="A25" s="13" t="s">
        <v>14</v>
      </c>
      <c r="B25" s="1" t="s">
        <v>15</v>
      </c>
      <c r="Q25" s="13" t="s">
        <v>745</v>
      </c>
    </row>
    <row r="27" spans="1:20" x14ac:dyDescent="0.3">
      <c r="A27" s="268" t="s">
        <v>837</v>
      </c>
      <c r="B27" s="269"/>
      <c r="C27" s="270"/>
      <c r="E27" s="12"/>
    </row>
    <row r="28" spans="1:20" x14ac:dyDescent="0.3">
      <c r="A28" s="262" t="s">
        <v>841</v>
      </c>
      <c r="B28" s="262"/>
      <c r="C28" s="20" t="s">
        <v>6</v>
      </c>
      <c r="E28" s="12"/>
    </row>
    <row r="29" spans="1:20" x14ac:dyDescent="0.3">
      <c r="A29" s="263" t="s">
        <v>838</v>
      </c>
      <c r="B29" s="263"/>
      <c r="C29" s="260">
        <f>AVERAGE(S19:S20,S11:S12,)</f>
        <v>0.33399999999999996</v>
      </c>
      <c r="E29" s="12"/>
    </row>
    <row r="30" spans="1:20" ht="39" customHeight="1" x14ac:dyDescent="0.3">
      <c r="A30" s="317" t="s">
        <v>871</v>
      </c>
      <c r="B30" s="317"/>
      <c r="C30" s="261">
        <f>AVERAGE(S13:S18)</f>
        <v>0.88749999999999996</v>
      </c>
      <c r="E30" s="14"/>
    </row>
    <row r="31" spans="1:20" x14ac:dyDescent="0.3">
      <c r="A31" s="264" t="s">
        <v>90</v>
      </c>
      <c r="B31" s="264"/>
      <c r="C31" s="83">
        <f>+AVERAGE(C29:C30)</f>
        <v>0.6107499999999999</v>
      </c>
      <c r="D31" s="257"/>
      <c r="E31" s="14"/>
    </row>
    <row r="32" spans="1:20" x14ac:dyDescent="0.3">
      <c r="E32" s="12"/>
    </row>
    <row r="33" spans="5:5" x14ac:dyDescent="0.3">
      <c r="E33" s="12"/>
    </row>
  </sheetData>
  <mergeCells count="29">
    <mergeCell ref="B21:B23"/>
    <mergeCell ref="E9:P9"/>
    <mergeCell ref="A31:B31"/>
    <mergeCell ref="A11:A12"/>
    <mergeCell ref="B11:B12"/>
    <mergeCell ref="B13:B15"/>
    <mergeCell ref="B16:B18"/>
    <mergeCell ref="A19:A20"/>
    <mergeCell ref="B19:B20"/>
    <mergeCell ref="A27:C27"/>
    <mergeCell ref="A28:B28"/>
    <mergeCell ref="A30:B30"/>
    <mergeCell ref="A13:A18"/>
    <mergeCell ref="A29:B29"/>
    <mergeCell ref="T9:T10"/>
    <mergeCell ref="S9:S10"/>
    <mergeCell ref="R9:R10"/>
    <mergeCell ref="A9:A10"/>
    <mergeCell ref="B9:B10"/>
    <mergeCell ref="C9:C10"/>
    <mergeCell ref="Q9:Q10"/>
    <mergeCell ref="D9:D10"/>
    <mergeCell ref="S1:T1"/>
    <mergeCell ref="S2:T2"/>
    <mergeCell ref="S3:T4"/>
    <mergeCell ref="A1:A4"/>
    <mergeCell ref="B1:R1"/>
    <mergeCell ref="B2:R2"/>
    <mergeCell ref="B3:R4"/>
  </mergeCells>
  <pageMargins left="0.70866141732283472" right="0.70866141732283472" top="0.74803149606299213" bottom="0.74803149606299213" header="0.31496062992125984" footer="0.31496062992125984"/>
  <pageSetup scale="80" orientation="landscape" r:id="rId1"/>
  <drawing r:id="rId2"/>
  <legacyDrawing r:id="rId3"/>
  <oleObjects>
    <mc:AlternateContent xmlns:mc="http://schemas.openxmlformats.org/markup-compatibility/2006">
      <mc:Choice Requires="x14">
        <oleObject progId="Visio.Drawing.11" shapeId="8193" r:id="rId4">
          <objectPr defaultSize="0" autoPict="0" r:id="rId5">
            <anchor moveWithCells="1" sizeWithCells="1">
              <from>
                <xdr:col>0</xdr:col>
                <xdr:colOff>38100</xdr:colOff>
                <xdr:row>0</xdr:row>
                <xdr:rowOff>57150</xdr:rowOff>
              </from>
              <to>
                <xdr:col>1</xdr:col>
                <xdr:colOff>2279650</xdr:colOff>
                <xdr:row>3</xdr:row>
                <xdr:rowOff>114300</xdr:rowOff>
              </to>
            </anchor>
          </objectPr>
        </oleObject>
      </mc:Choice>
      <mc:Fallback>
        <oleObject progId="Visio.Drawing.11" shapeId="8193"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T35"/>
  <sheetViews>
    <sheetView zoomScaleNormal="100" workbookViewId="0">
      <selection activeCell="R6" sqref="R6"/>
    </sheetView>
  </sheetViews>
  <sheetFormatPr baseColWidth="10" defaultColWidth="11.453125" defaultRowHeight="14" x14ac:dyDescent="0.3"/>
  <cols>
    <col min="1" max="1" width="29.7265625" style="1" customWidth="1"/>
    <col min="2" max="2" width="21.26953125" style="1" customWidth="1"/>
    <col min="3" max="3" width="20" style="1" customWidth="1"/>
    <col min="4" max="4" width="18.54296875" style="1" customWidth="1"/>
    <col min="5" max="13" width="2" style="1" bestFit="1" customWidth="1"/>
    <col min="14" max="16" width="3" style="1" bestFit="1" customWidth="1"/>
    <col min="17" max="17" width="13.81640625" style="1" customWidth="1"/>
    <col min="18" max="18" width="13.453125" style="1" customWidth="1"/>
    <col min="19" max="19" width="12.1796875" style="1" customWidth="1"/>
    <col min="20" max="20" width="20.26953125" style="1" bestFit="1" customWidth="1"/>
    <col min="21" max="21" width="31.26953125" style="1" customWidth="1"/>
    <col min="22" max="16384" width="11.453125" style="1"/>
  </cols>
  <sheetData>
    <row r="1" spans="1:20" ht="24"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0" ht="24"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0" ht="14.2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0" x14ac:dyDescent="0.3">
      <c r="A4" s="291"/>
      <c r="B4" s="298"/>
      <c r="C4" s="299"/>
      <c r="D4" s="299"/>
      <c r="E4" s="299"/>
      <c r="F4" s="299"/>
      <c r="G4" s="299"/>
      <c r="H4" s="299"/>
      <c r="I4" s="299"/>
      <c r="J4" s="299"/>
      <c r="K4" s="299"/>
      <c r="L4" s="299"/>
      <c r="M4" s="299"/>
      <c r="N4" s="299"/>
      <c r="O4" s="299"/>
      <c r="P4" s="299"/>
      <c r="Q4" s="299"/>
      <c r="R4" s="300"/>
      <c r="S4" s="277"/>
      <c r="T4" s="277"/>
    </row>
    <row r="6" spans="1:20" x14ac:dyDescent="0.3">
      <c r="A6" s="3" t="s">
        <v>367</v>
      </c>
      <c r="D6" s="3"/>
      <c r="E6" s="3"/>
      <c r="F6" s="3"/>
      <c r="G6" s="3"/>
      <c r="H6" s="3"/>
      <c r="I6" s="3"/>
      <c r="J6" s="3"/>
      <c r="K6" s="3"/>
      <c r="L6" s="3"/>
      <c r="M6" s="3"/>
      <c r="N6" s="3"/>
      <c r="O6" s="3"/>
      <c r="P6" s="3"/>
      <c r="Q6" s="3"/>
      <c r="R6" s="4" t="s">
        <v>1237</v>
      </c>
    </row>
    <row r="7" spans="1:20" x14ac:dyDescent="0.3">
      <c r="A7" s="5" t="s">
        <v>845</v>
      </c>
      <c r="D7" s="5"/>
      <c r="E7" s="5"/>
      <c r="F7" s="5"/>
      <c r="G7" s="5"/>
      <c r="H7" s="5"/>
      <c r="I7" s="5"/>
      <c r="J7" s="5"/>
      <c r="K7" s="5"/>
      <c r="L7" s="5"/>
      <c r="M7" s="5"/>
      <c r="N7" s="5"/>
      <c r="O7" s="5"/>
      <c r="P7" s="5"/>
      <c r="Q7" s="5"/>
      <c r="R7" s="5"/>
    </row>
    <row r="8" spans="1:20" ht="15" customHeight="1" x14ac:dyDescent="0.3">
      <c r="A8" s="281" t="s">
        <v>841</v>
      </c>
      <c r="B8" s="281" t="s">
        <v>2</v>
      </c>
      <c r="C8" s="281" t="s">
        <v>17</v>
      </c>
      <c r="D8" s="287" t="s">
        <v>3</v>
      </c>
      <c r="E8" s="281" t="s">
        <v>8</v>
      </c>
      <c r="F8" s="281"/>
      <c r="G8" s="281"/>
      <c r="H8" s="281"/>
      <c r="I8" s="281"/>
      <c r="J8" s="281"/>
      <c r="K8" s="281"/>
      <c r="L8" s="281"/>
      <c r="M8" s="281"/>
      <c r="N8" s="281"/>
      <c r="O8" s="281"/>
      <c r="P8" s="281"/>
      <c r="Q8" s="281" t="s">
        <v>5</v>
      </c>
      <c r="R8" s="281" t="s">
        <v>141</v>
      </c>
      <c r="S8" s="287" t="s">
        <v>6</v>
      </c>
      <c r="T8" s="322" t="s">
        <v>832</v>
      </c>
    </row>
    <row r="9" spans="1:20" x14ac:dyDescent="0.3">
      <c r="A9" s="281"/>
      <c r="B9" s="281"/>
      <c r="C9" s="281"/>
      <c r="D9" s="288"/>
      <c r="E9" s="8">
        <v>1</v>
      </c>
      <c r="F9" s="8">
        <v>2</v>
      </c>
      <c r="G9" s="8">
        <v>3</v>
      </c>
      <c r="H9" s="8">
        <v>4</v>
      </c>
      <c r="I9" s="8">
        <v>5</v>
      </c>
      <c r="J9" s="8">
        <v>6</v>
      </c>
      <c r="K9" s="8">
        <v>7</v>
      </c>
      <c r="L9" s="8">
        <v>8</v>
      </c>
      <c r="M9" s="8">
        <v>9</v>
      </c>
      <c r="N9" s="8">
        <v>10</v>
      </c>
      <c r="O9" s="8">
        <v>11</v>
      </c>
      <c r="P9" s="8">
        <v>12</v>
      </c>
      <c r="Q9" s="281"/>
      <c r="R9" s="281"/>
      <c r="S9" s="288"/>
      <c r="T9" s="323"/>
    </row>
    <row r="10" spans="1:20" ht="128.25" customHeight="1" x14ac:dyDescent="0.3">
      <c r="A10" s="344"/>
      <c r="B10" s="266"/>
      <c r="C10" s="23" t="s">
        <v>374</v>
      </c>
      <c r="D10" s="55" t="s">
        <v>819</v>
      </c>
      <c r="E10" s="168"/>
      <c r="F10" s="168"/>
      <c r="G10" s="168"/>
      <c r="H10" s="168"/>
      <c r="I10" s="168"/>
      <c r="J10" s="168"/>
      <c r="K10" s="36"/>
      <c r="L10" s="36"/>
      <c r="M10" s="36"/>
      <c r="N10" s="36"/>
      <c r="O10" s="36"/>
      <c r="P10" s="36"/>
      <c r="Q10" s="11" t="s">
        <v>383</v>
      </c>
      <c r="R10" s="11" t="s">
        <v>389</v>
      </c>
      <c r="S10" s="243">
        <v>1</v>
      </c>
      <c r="T10" s="242" t="s">
        <v>1208</v>
      </c>
    </row>
    <row r="11" spans="1:20" ht="87.5" x14ac:dyDescent="0.3">
      <c r="A11" s="344"/>
      <c r="B11" s="266"/>
      <c r="C11" s="7" t="s">
        <v>375</v>
      </c>
      <c r="D11" s="7" t="s">
        <v>368</v>
      </c>
      <c r="E11" s="34"/>
      <c r="F11" s="34"/>
      <c r="G11" s="34"/>
      <c r="H11" s="34"/>
      <c r="I11" s="34"/>
      <c r="J11" s="34"/>
      <c r="K11" s="31"/>
      <c r="L11" s="31"/>
      <c r="M11" s="31"/>
      <c r="N11" s="31"/>
      <c r="O11" s="31"/>
      <c r="P11" s="31"/>
      <c r="Q11" s="7" t="s">
        <v>384</v>
      </c>
      <c r="R11" s="7" t="s">
        <v>390</v>
      </c>
      <c r="S11" s="243">
        <v>1</v>
      </c>
      <c r="T11" s="225" t="s">
        <v>1208</v>
      </c>
    </row>
    <row r="12" spans="1:20" ht="137.5" x14ac:dyDescent="0.3">
      <c r="A12" s="344"/>
      <c r="B12" s="266"/>
      <c r="C12" s="279" t="s">
        <v>376</v>
      </c>
      <c r="D12" s="11" t="s">
        <v>369</v>
      </c>
      <c r="E12" s="34"/>
      <c r="F12" s="34"/>
      <c r="G12" s="34"/>
      <c r="H12" s="34"/>
      <c r="I12" s="34"/>
      <c r="J12" s="34"/>
      <c r="K12" s="31"/>
      <c r="L12" s="31"/>
      <c r="M12" s="31"/>
      <c r="N12" s="31"/>
      <c r="O12" s="31"/>
      <c r="P12" s="31"/>
      <c r="Q12" s="11" t="s">
        <v>385</v>
      </c>
      <c r="R12" s="11" t="s">
        <v>391</v>
      </c>
      <c r="S12" s="243">
        <v>1</v>
      </c>
      <c r="T12" s="225" t="s">
        <v>1208</v>
      </c>
    </row>
    <row r="13" spans="1:20" ht="75" x14ac:dyDescent="0.3">
      <c r="A13" s="344"/>
      <c r="B13" s="266"/>
      <c r="C13" s="280"/>
      <c r="D13" s="7" t="s">
        <v>370</v>
      </c>
      <c r="E13" s="31"/>
      <c r="F13" s="31"/>
      <c r="G13" s="31"/>
      <c r="H13" s="31"/>
      <c r="I13" s="31"/>
      <c r="J13" s="34"/>
      <c r="K13" s="31"/>
      <c r="L13" s="31"/>
      <c r="M13" s="31"/>
      <c r="N13" s="31"/>
      <c r="O13" s="31"/>
      <c r="P13" s="31"/>
      <c r="Q13" s="11" t="s">
        <v>386</v>
      </c>
      <c r="R13" s="11" t="s">
        <v>392</v>
      </c>
      <c r="S13" s="243">
        <v>1</v>
      </c>
      <c r="T13" s="142" t="s">
        <v>1209</v>
      </c>
    </row>
    <row r="14" spans="1:20" ht="87.5" x14ac:dyDescent="0.3">
      <c r="A14" s="344"/>
      <c r="B14" s="266"/>
      <c r="C14" s="24" t="s">
        <v>377</v>
      </c>
      <c r="D14" s="7" t="s">
        <v>371</v>
      </c>
      <c r="E14" s="31"/>
      <c r="F14" s="31"/>
      <c r="G14" s="31"/>
      <c r="H14" s="34"/>
      <c r="I14" s="31"/>
      <c r="J14" s="31"/>
      <c r="K14" s="31"/>
      <c r="L14" s="34"/>
      <c r="M14" s="31"/>
      <c r="N14" s="31"/>
      <c r="O14" s="31"/>
      <c r="P14" s="31"/>
      <c r="Q14" s="11" t="s">
        <v>387</v>
      </c>
      <c r="R14" s="80" t="s">
        <v>828</v>
      </c>
      <c r="S14" s="243">
        <v>1</v>
      </c>
      <c r="T14" s="142" t="s">
        <v>1210</v>
      </c>
    </row>
    <row r="15" spans="1:20" ht="100" x14ac:dyDescent="0.3">
      <c r="A15" s="278" t="s">
        <v>838</v>
      </c>
      <c r="B15" s="265" t="s">
        <v>131</v>
      </c>
      <c r="C15" s="7" t="s">
        <v>20</v>
      </c>
      <c r="D15" s="7" t="s">
        <v>48</v>
      </c>
      <c r="E15" s="31"/>
      <c r="F15" s="31"/>
      <c r="G15" s="31"/>
      <c r="H15" s="31"/>
      <c r="I15" s="31"/>
      <c r="J15" s="34"/>
      <c r="K15" s="31"/>
      <c r="L15" s="31"/>
      <c r="M15" s="31"/>
      <c r="N15" s="31"/>
      <c r="O15" s="31"/>
      <c r="P15" s="31"/>
      <c r="Q15" s="10" t="s">
        <v>71</v>
      </c>
      <c r="R15" s="10" t="s">
        <v>750</v>
      </c>
      <c r="S15" s="85"/>
      <c r="T15" s="142" t="s">
        <v>1216</v>
      </c>
    </row>
    <row r="16" spans="1:20" ht="112.5" x14ac:dyDescent="0.3">
      <c r="A16" s="278"/>
      <c r="B16" s="266"/>
      <c r="C16" s="279" t="s">
        <v>378</v>
      </c>
      <c r="D16" s="9" t="s">
        <v>747</v>
      </c>
      <c r="E16" s="31"/>
      <c r="F16" s="31"/>
      <c r="G16" s="31"/>
      <c r="H16" s="31"/>
      <c r="I16" s="31"/>
      <c r="J16" s="34"/>
      <c r="K16" s="31"/>
      <c r="L16" s="31"/>
      <c r="M16" s="31"/>
      <c r="N16" s="31"/>
      <c r="O16" s="31"/>
      <c r="P16" s="31"/>
      <c r="Q16" s="9" t="s">
        <v>69</v>
      </c>
      <c r="R16" s="9" t="s">
        <v>153</v>
      </c>
      <c r="S16" s="228">
        <v>0.27</v>
      </c>
      <c r="T16" s="142" t="s">
        <v>1217</v>
      </c>
    </row>
    <row r="17" spans="1:20" ht="87.5" x14ac:dyDescent="0.3">
      <c r="A17" s="278"/>
      <c r="B17" s="266"/>
      <c r="C17" s="286"/>
      <c r="D17" s="9" t="s">
        <v>773</v>
      </c>
      <c r="E17" s="95"/>
      <c r="F17" s="95"/>
      <c r="G17" s="95"/>
      <c r="H17" s="95"/>
      <c r="I17" s="95"/>
      <c r="J17" s="32"/>
      <c r="K17" s="95"/>
      <c r="L17" s="95"/>
      <c r="M17" s="95"/>
      <c r="N17" s="95"/>
      <c r="O17" s="95"/>
      <c r="P17" s="95"/>
      <c r="Q17" s="9" t="s">
        <v>70</v>
      </c>
      <c r="R17" s="9" t="s">
        <v>143</v>
      </c>
      <c r="S17" s="229">
        <v>1</v>
      </c>
      <c r="T17" s="142" t="s">
        <v>1211</v>
      </c>
    </row>
    <row r="18" spans="1:20" ht="98" x14ac:dyDescent="0.3">
      <c r="A18" s="278"/>
      <c r="B18" s="266"/>
      <c r="C18" s="7" t="s">
        <v>379</v>
      </c>
      <c r="D18" s="7" t="s">
        <v>372</v>
      </c>
      <c r="E18" s="31"/>
      <c r="F18" s="31"/>
      <c r="G18" s="34"/>
      <c r="H18" s="31"/>
      <c r="I18" s="31"/>
      <c r="J18" s="34"/>
      <c r="K18" s="31"/>
      <c r="L18" s="31"/>
      <c r="M18" s="31"/>
      <c r="N18" s="31"/>
      <c r="O18" s="31"/>
      <c r="P18" s="31"/>
      <c r="Q18" s="10" t="s">
        <v>388</v>
      </c>
      <c r="R18" s="10" t="s">
        <v>393</v>
      </c>
      <c r="S18" s="229">
        <v>1</v>
      </c>
      <c r="T18" s="142" t="s">
        <v>1212</v>
      </c>
    </row>
    <row r="19" spans="1:20" ht="89.25" customHeight="1" x14ac:dyDescent="0.3">
      <c r="A19" s="278"/>
      <c r="B19" s="266"/>
      <c r="C19" s="10" t="s">
        <v>22</v>
      </c>
      <c r="D19" s="7" t="s">
        <v>50</v>
      </c>
      <c r="E19" s="31"/>
      <c r="F19" s="31"/>
      <c r="G19" s="31"/>
      <c r="H19" s="31"/>
      <c r="I19" s="31"/>
      <c r="J19" s="34"/>
      <c r="K19" s="31"/>
      <c r="L19" s="31"/>
      <c r="M19" s="31"/>
      <c r="N19" s="31"/>
      <c r="O19" s="31"/>
      <c r="P19" s="31"/>
      <c r="Q19" s="9" t="s">
        <v>73</v>
      </c>
      <c r="R19" s="9" t="s">
        <v>145</v>
      </c>
      <c r="S19" s="229">
        <v>1</v>
      </c>
      <c r="T19" s="142" t="s">
        <v>1213</v>
      </c>
    </row>
    <row r="20" spans="1:20" ht="62.5" x14ac:dyDescent="0.3">
      <c r="A20" s="278"/>
      <c r="B20" s="266"/>
      <c r="C20" s="10" t="s">
        <v>23</v>
      </c>
      <c r="D20" s="7" t="s">
        <v>51</v>
      </c>
      <c r="E20" s="31"/>
      <c r="F20" s="31"/>
      <c r="G20" s="31"/>
      <c r="H20" s="31"/>
      <c r="I20" s="31"/>
      <c r="J20" s="34"/>
      <c r="K20" s="31"/>
      <c r="L20" s="31"/>
      <c r="M20" s="31"/>
      <c r="N20" s="31"/>
      <c r="O20" s="31"/>
      <c r="P20" s="31"/>
      <c r="Q20" s="9" t="s">
        <v>359</v>
      </c>
      <c r="R20" s="10" t="s">
        <v>750</v>
      </c>
      <c r="S20" s="228">
        <v>0</v>
      </c>
      <c r="T20" s="142" t="s">
        <v>1214</v>
      </c>
    </row>
    <row r="21" spans="1:20" ht="125" x14ac:dyDescent="0.3">
      <c r="A21" s="278"/>
      <c r="B21" s="71" t="s">
        <v>34</v>
      </c>
      <c r="C21" s="11" t="s">
        <v>380</v>
      </c>
      <c r="D21" s="11" t="s">
        <v>373</v>
      </c>
      <c r="E21" s="31"/>
      <c r="F21" s="31"/>
      <c r="G21" s="31"/>
      <c r="H21" s="31"/>
      <c r="I21" s="31"/>
      <c r="J21" s="34"/>
      <c r="K21" s="31"/>
      <c r="L21" s="31"/>
      <c r="M21" s="31"/>
      <c r="N21" s="31"/>
      <c r="O21" s="31"/>
      <c r="P21" s="31"/>
      <c r="Q21" s="9" t="s">
        <v>361</v>
      </c>
      <c r="R21" s="41" t="s">
        <v>394</v>
      </c>
      <c r="S21" s="229">
        <v>1</v>
      </c>
      <c r="T21" s="142" t="s">
        <v>1215</v>
      </c>
    </row>
    <row r="22" spans="1:20" ht="102" customHeight="1" x14ac:dyDescent="0.3">
      <c r="A22" s="278"/>
      <c r="B22" s="265" t="s">
        <v>382</v>
      </c>
      <c r="C22" s="9" t="s">
        <v>129</v>
      </c>
      <c r="D22" s="11" t="s">
        <v>97</v>
      </c>
      <c r="E22" s="31"/>
      <c r="F22" s="31"/>
      <c r="G22" s="31"/>
      <c r="H22" s="31"/>
      <c r="I22" s="31"/>
      <c r="J22" s="34"/>
      <c r="K22" s="31"/>
      <c r="L22" s="31"/>
      <c r="M22" s="31"/>
      <c r="N22" s="31"/>
      <c r="O22" s="31"/>
      <c r="P22" s="31"/>
      <c r="Q22" s="9" t="s">
        <v>112</v>
      </c>
      <c r="R22" s="9" t="s">
        <v>150</v>
      </c>
      <c r="S22" s="228">
        <v>0</v>
      </c>
      <c r="T22" s="142"/>
    </row>
    <row r="23" spans="1:20" ht="150" x14ac:dyDescent="0.3">
      <c r="A23" s="278"/>
      <c r="B23" s="267"/>
      <c r="C23" s="11" t="s">
        <v>46</v>
      </c>
      <c r="D23" s="11" t="s">
        <v>731</v>
      </c>
      <c r="E23" s="34"/>
      <c r="F23" s="34"/>
      <c r="G23" s="34"/>
      <c r="H23" s="34"/>
      <c r="I23" s="34"/>
      <c r="J23" s="34"/>
      <c r="K23" s="31"/>
      <c r="L23" s="31"/>
      <c r="M23" s="31"/>
      <c r="N23" s="31"/>
      <c r="O23" s="31"/>
      <c r="P23" s="31"/>
      <c r="Q23" s="9" t="s">
        <v>89</v>
      </c>
      <c r="R23" s="41" t="s">
        <v>152</v>
      </c>
      <c r="S23" s="229">
        <v>1</v>
      </c>
      <c r="T23" s="142"/>
    </row>
    <row r="24" spans="1:20" ht="215.25" customHeight="1" x14ac:dyDescent="0.3">
      <c r="A24" s="72"/>
      <c r="B24" s="72"/>
      <c r="C24" s="74"/>
      <c r="D24" s="74"/>
      <c r="E24" s="108"/>
      <c r="F24" s="108"/>
      <c r="G24" s="108"/>
      <c r="H24" s="108"/>
      <c r="I24" s="108"/>
      <c r="J24" s="108"/>
      <c r="K24" s="108"/>
      <c r="L24" s="108"/>
      <c r="M24" s="108"/>
      <c r="N24" s="108"/>
      <c r="O24" s="108"/>
      <c r="P24" s="108"/>
      <c r="Q24" s="72"/>
      <c r="R24" s="111"/>
      <c r="S24" s="109"/>
      <c r="T24" s="147"/>
    </row>
    <row r="27" spans="1:20" x14ac:dyDescent="0.3">
      <c r="A27" s="13" t="s">
        <v>14</v>
      </c>
      <c r="B27" s="1" t="s">
        <v>15</v>
      </c>
      <c r="Q27" s="13" t="s">
        <v>16</v>
      </c>
    </row>
    <row r="29" spans="1:20" x14ac:dyDescent="0.3">
      <c r="A29" s="268" t="s">
        <v>837</v>
      </c>
      <c r="B29" s="269"/>
      <c r="C29" s="270"/>
      <c r="E29" s="12"/>
    </row>
    <row r="30" spans="1:20" x14ac:dyDescent="0.3">
      <c r="A30" s="262" t="s">
        <v>841</v>
      </c>
      <c r="B30" s="262"/>
      <c r="C30" s="20" t="s">
        <v>6</v>
      </c>
      <c r="E30" s="12"/>
    </row>
    <row r="31" spans="1:20" x14ac:dyDescent="0.3">
      <c r="A31" s="342" t="s">
        <v>870</v>
      </c>
      <c r="B31" s="343"/>
      <c r="C31" s="83">
        <f>+AVERAGE(S10:S14)</f>
        <v>1</v>
      </c>
      <c r="E31" s="12"/>
    </row>
    <row r="32" spans="1:20" x14ac:dyDescent="0.3">
      <c r="A32" s="263" t="s">
        <v>838</v>
      </c>
      <c r="B32" s="263"/>
      <c r="C32" s="82">
        <f>+AVERAGE(S15:S20)</f>
        <v>0.65400000000000003</v>
      </c>
      <c r="E32" s="12"/>
    </row>
    <row r="33" spans="1:5" x14ac:dyDescent="0.3">
      <c r="A33" s="264" t="s">
        <v>90</v>
      </c>
      <c r="B33" s="264"/>
      <c r="C33" s="83">
        <f>+AVERAGE(C31:C32)</f>
        <v>0.82699999999999996</v>
      </c>
      <c r="E33" s="12"/>
    </row>
    <row r="34" spans="1:5" x14ac:dyDescent="0.3">
      <c r="E34" s="12"/>
    </row>
    <row r="35" spans="1:5" x14ac:dyDescent="0.3">
      <c r="E35" s="12"/>
    </row>
  </sheetData>
  <mergeCells count="28">
    <mergeCell ref="A31:B31"/>
    <mergeCell ref="A33:B33"/>
    <mergeCell ref="C12:C13"/>
    <mergeCell ref="C16:C17"/>
    <mergeCell ref="B10:B14"/>
    <mergeCell ref="B15:B20"/>
    <mergeCell ref="A10:A14"/>
    <mergeCell ref="A29:C29"/>
    <mergeCell ref="A30:B30"/>
    <mergeCell ref="A32:B32"/>
    <mergeCell ref="B22:B23"/>
    <mergeCell ref="A15:A23"/>
    <mergeCell ref="R8:R9"/>
    <mergeCell ref="Q8:Q9"/>
    <mergeCell ref="T8:T9"/>
    <mergeCell ref="S8:S9"/>
    <mergeCell ref="A8:A9"/>
    <mergeCell ref="B8:B9"/>
    <mergeCell ref="C8:C9"/>
    <mergeCell ref="D8:D9"/>
    <mergeCell ref="E8:P8"/>
    <mergeCell ref="S1:T1"/>
    <mergeCell ref="S2:T2"/>
    <mergeCell ref="S3:T4"/>
    <mergeCell ref="A1:A4"/>
    <mergeCell ref="B1:R1"/>
    <mergeCell ref="B2:R2"/>
    <mergeCell ref="B3:R4"/>
  </mergeCells>
  <pageMargins left="0.70866141732283472" right="0.70866141732283472" top="0.74803149606299213" bottom="0.74803149606299213" header="0.31496062992125984" footer="0.31496062992125984"/>
  <pageSetup scale="75" orientation="landscape" r:id="rId1"/>
  <drawing r:id="rId2"/>
  <legacyDrawing r:id="rId3"/>
  <oleObjects>
    <mc:AlternateContent xmlns:mc="http://schemas.openxmlformats.org/markup-compatibility/2006">
      <mc:Choice Requires="x14">
        <oleObject progId="Visio.Drawing.11" shapeId="9217" r:id="rId4">
          <objectPr defaultSize="0" autoPict="0" r:id="rId5">
            <anchor moveWithCells="1" sizeWithCells="1">
              <from>
                <xdr:col>0</xdr:col>
                <xdr:colOff>31750</xdr:colOff>
                <xdr:row>0</xdr:row>
                <xdr:rowOff>76200</xdr:rowOff>
              </from>
              <to>
                <xdr:col>0</xdr:col>
                <xdr:colOff>1974850</xdr:colOff>
                <xdr:row>3</xdr:row>
                <xdr:rowOff>133350</xdr:rowOff>
              </to>
            </anchor>
          </objectPr>
        </oleObject>
      </mc:Choice>
      <mc:Fallback>
        <oleObject progId="Visio.Drawing.11" shapeId="9217"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U39"/>
  <sheetViews>
    <sheetView zoomScaleNormal="100" workbookViewId="0">
      <selection activeCell="R6" sqref="R6"/>
    </sheetView>
  </sheetViews>
  <sheetFormatPr baseColWidth="10" defaultColWidth="11.453125" defaultRowHeight="14" x14ac:dyDescent="0.3"/>
  <cols>
    <col min="1" max="1" width="36.453125" style="1" customWidth="1"/>
    <col min="2" max="2" width="20.26953125" style="1" customWidth="1"/>
    <col min="3" max="3" width="24" style="1" customWidth="1"/>
    <col min="4" max="4" width="19.7265625" style="1" customWidth="1"/>
    <col min="5" max="13" width="2.1796875" style="1" bestFit="1" customWidth="1"/>
    <col min="14" max="16" width="2.7265625" style="1" customWidth="1"/>
    <col min="17" max="17" width="17.81640625" style="1" customWidth="1"/>
    <col min="18" max="18" width="21.453125" style="1" bestFit="1" customWidth="1"/>
    <col min="19" max="19" width="12.54296875" style="1" customWidth="1"/>
    <col min="20" max="20" width="19.7265625" style="1" bestFit="1" customWidth="1"/>
    <col min="21" max="21" width="38" style="138" customWidth="1"/>
    <col min="22" max="16384" width="11.453125" style="1"/>
  </cols>
  <sheetData>
    <row r="1" spans="1:21" ht="27"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1" ht="27"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1" ht="14.2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1" x14ac:dyDescent="0.3">
      <c r="A4" s="291"/>
      <c r="B4" s="298"/>
      <c r="C4" s="299"/>
      <c r="D4" s="299"/>
      <c r="E4" s="299"/>
      <c r="F4" s="299"/>
      <c r="G4" s="299"/>
      <c r="H4" s="299"/>
      <c r="I4" s="299"/>
      <c r="J4" s="299"/>
      <c r="K4" s="299"/>
      <c r="L4" s="299"/>
      <c r="M4" s="299"/>
      <c r="N4" s="299"/>
      <c r="O4" s="299"/>
      <c r="P4" s="299"/>
      <c r="Q4" s="299"/>
      <c r="R4" s="300"/>
      <c r="S4" s="277"/>
      <c r="T4" s="277"/>
    </row>
    <row r="6" spans="1:21" x14ac:dyDescent="0.3">
      <c r="A6" s="3" t="s">
        <v>851</v>
      </c>
      <c r="D6" s="3"/>
      <c r="E6" s="3"/>
      <c r="F6" s="3"/>
      <c r="G6" s="3"/>
      <c r="H6" s="3"/>
      <c r="I6" s="3"/>
      <c r="J6" s="3"/>
      <c r="K6" s="3"/>
      <c r="L6" s="3"/>
      <c r="M6" s="3"/>
      <c r="N6" s="3"/>
      <c r="O6" s="3"/>
      <c r="P6" s="3"/>
      <c r="Q6" s="3"/>
      <c r="R6" s="4" t="s">
        <v>1237</v>
      </c>
    </row>
    <row r="7" spans="1:21" x14ac:dyDescent="0.3">
      <c r="A7" s="5" t="s">
        <v>845</v>
      </c>
      <c r="D7" s="5"/>
      <c r="E7" s="5"/>
      <c r="F7" s="5"/>
      <c r="G7" s="5"/>
      <c r="H7" s="5"/>
      <c r="I7" s="5"/>
      <c r="J7" s="5"/>
      <c r="K7" s="5"/>
      <c r="L7" s="5"/>
      <c r="M7" s="5"/>
      <c r="N7" s="5"/>
      <c r="O7" s="5"/>
      <c r="P7" s="5"/>
      <c r="Q7" s="5"/>
      <c r="R7" s="5"/>
    </row>
    <row r="9" spans="1:21" ht="15" customHeight="1" x14ac:dyDescent="0.3">
      <c r="A9" s="281" t="s">
        <v>841</v>
      </c>
      <c r="B9" s="281" t="s">
        <v>2</v>
      </c>
      <c r="C9" s="281" t="s">
        <v>17</v>
      </c>
      <c r="D9" s="281" t="s">
        <v>3</v>
      </c>
      <c r="E9" s="281" t="s">
        <v>8</v>
      </c>
      <c r="F9" s="281"/>
      <c r="G9" s="281"/>
      <c r="H9" s="281"/>
      <c r="I9" s="281"/>
      <c r="J9" s="281"/>
      <c r="K9" s="281"/>
      <c r="L9" s="281"/>
      <c r="M9" s="281"/>
      <c r="N9" s="281"/>
      <c r="O9" s="281"/>
      <c r="P9" s="281"/>
      <c r="Q9" s="281" t="s">
        <v>5</v>
      </c>
      <c r="R9" s="281" t="s">
        <v>141</v>
      </c>
      <c r="S9" s="287" t="s">
        <v>6</v>
      </c>
      <c r="T9" s="345" t="s">
        <v>7</v>
      </c>
      <c r="U9" s="1"/>
    </row>
    <row r="10" spans="1:21" ht="26.25" customHeight="1" x14ac:dyDescent="0.3">
      <c r="A10" s="281"/>
      <c r="B10" s="281"/>
      <c r="C10" s="281"/>
      <c r="D10" s="281"/>
      <c r="E10" s="8">
        <v>1</v>
      </c>
      <c r="F10" s="8">
        <v>2</v>
      </c>
      <c r="G10" s="8">
        <v>3</v>
      </c>
      <c r="H10" s="8">
        <v>4</v>
      </c>
      <c r="I10" s="8">
        <v>5</v>
      </c>
      <c r="J10" s="8">
        <v>6</v>
      </c>
      <c r="K10" s="8">
        <v>7</v>
      </c>
      <c r="L10" s="8">
        <v>8</v>
      </c>
      <c r="M10" s="8">
        <v>9</v>
      </c>
      <c r="N10" s="8">
        <v>10</v>
      </c>
      <c r="O10" s="8">
        <v>11</v>
      </c>
      <c r="P10" s="8">
        <v>12</v>
      </c>
      <c r="Q10" s="281"/>
      <c r="R10" s="281"/>
      <c r="S10" s="288"/>
      <c r="T10" s="345"/>
      <c r="U10" s="1"/>
    </row>
    <row r="11" spans="1:21" ht="252.75" customHeight="1" x14ac:dyDescent="0.3">
      <c r="A11" s="265" t="s">
        <v>870</v>
      </c>
      <c r="B11" s="265" t="s">
        <v>381</v>
      </c>
      <c r="C11" s="9" t="s">
        <v>405</v>
      </c>
      <c r="D11" s="42" t="s">
        <v>395</v>
      </c>
      <c r="E11" s="97" t="s">
        <v>238</v>
      </c>
      <c r="F11" s="97"/>
      <c r="G11" s="97"/>
      <c r="H11" s="97"/>
      <c r="I11" s="97"/>
      <c r="J11" s="158"/>
      <c r="K11" s="97"/>
      <c r="L11" s="97"/>
      <c r="M11" s="97"/>
      <c r="N11" s="97"/>
      <c r="O11" s="97"/>
      <c r="P11" s="97"/>
      <c r="Q11" s="19" t="s">
        <v>415</v>
      </c>
      <c r="R11" s="42" t="s">
        <v>757</v>
      </c>
      <c r="S11" s="244">
        <v>0.5</v>
      </c>
      <c r="T11" s="17" t="s">
        <v>941</v>
      </c>
      <c r="U11" s="1"/>
    </row>
    <row r="12" spans="1:21" ht="114.75" customHeight="1" x14ac:dyDescent="0.3">
      <c r="A12" s="266"/>
      <c r="B12" s="266"/>
      <c r="C12" s="9" t="s">
        <v>406</v>
      </c>
      <c r="D12" s="42" t="s">
        <v>396</v>
      </c>
      <c r="E12" s="27"/>
      <c r="F12" s="27"/>
      <c r="G12" s="27"/>
      <c r="H12" s="27"/>
      <c r="I12" s="27"/>
      <c r="J12" s="153"/>
      <c r="K12" s="27"/>
      <c r="L12" s="27"/>
      <c r="M12" s="27"/>
      <c r="N12" s="27"/>
      <c r="O12" s="27"/>
      <c r="P12" s="27"/>
      <c r="Q12" s="19" t="s">
        <v>760</v>
      </c>
      <c r="R12" s="42" t="s">
        <v>792</v>
      </c>
      <c r="S12" s="240">
        <v>1</v>
      </c>
      <c r="T12" s="17"/>
      <c r="U12" s="1"/>
    </row>
    <row r="13" spans="1:21" ht="221.25" customHeight="1" x14ac:dyDescent="0.3">
      <c r="A13" s="266"/>
      <c r="B13" s="266"/>
      <c r="C13" s="9" t="s">
        <v>407</v>
      </c>
      <c r="D13" s="42" t="s">
        <v>397</v>
      </c>
      <c r="E13" s="97" t="s">
        <v>238</v>
      </c>
      <c r="F13" s="97"/>
      <c r="G13" s="97"/>
      <c r="H13" s="97"/>
      <c r="I13" s="97"/>
      <c r="J13" s="158"/>
      <c r="K13" s="97"/>
      <c r="L13" s="97"/>
      <c r="M13" s="97"/>
      <c r="N13" s="97"/>
      <c r="O13" s="97"/>
      <c r="P13" s="97"/>
      <c r="Q13" s="19" t="s">
        <v>416</v>
      </c>
      <c r="R13" s="42" t="s">
        <v>758</v>
      </c>
      <c r="S13" s="240">
        <v>1</v>
      </c>
      <c r="T13" s="17"/>
      <c r="U13" s="1"/>
    </row>
    <row r="14" spans="1:21" ht="62.5" x14ac:dyDescent="0.3">
      <c r="A14" s="266"/>
      <c r="B14" s="266"/>
      <c r="C14" s="10" t="s">
        <v>408</v>
      </c>
      <c r="D14" s="42" t="s">
        <v>398</v>
      </c>
      <c r="E14" s="27"/>
      <c r="F14" s="27"/>
      <c r="G14" s="27"/>
      <c r="H14" s="27"/>
      <c r="I14" s="27"/>
      <c r="J14" s="153"/>
      <c r="K14" s="159"/>
      <c r="L14" s="27"/>
      <c r="M14" s="27"/>
      <c r="N14" s="27"/>
      <c r="O14" s="27"/>
      <c r="P14" s="27"/>
      <c r="Q14" s="19" t="s">
        <v>417</v>
      </c>
      <c r="R14" s="42" t="s">
        <v>422</v>
      </c>
      <c r="S14" s="239">
        <v>0.5</v>
      </c>
      <c r="T14" s="17" t="s">
        <v>942</v>
      </c>
      <c r="U14" s="1"/>
    </row>
    <row r="15" spans="1:21" ht="87.5" x14ac:dyDescent="0.3">
      <c r="A15" s="266"/>
      <c r="B15" s="266"/>
      <c r="C15" s="10" t="s">
        <v>409</v>
      </c>
      <c r="D15" s="42" t="s">
        <v>399</v>
      </c>
      <c r="E15" s="27"/>
      <c r="F15" s="27"/>
      <c r="G15" s="27"/>
      <c r="H15" s="27"/>
      <c r="I15" s="27"/>
      <c r="J15" s="153"/>
      <c r="K15" s="27"/>
      <c r="L15" s="27"/>
      <c r="M15" s="27"/>
      <c r="N15" s="27"/>
      <c r="O15" s="27"/>
      <c r="P15" s="27"/>
      <c r="Q15" s="19" t="s">
        <v>418</v>
      </c>
      <c r="R15" s="42" t="s">
        <v>423</v>
      </c>
      <c r="S15" s="239">
        <v>0.5</v>
      </c>
      <c r="T15" s="17" t="s">
        <v>943</v>
      </c>
      <c r="U15" s="1"/>
    </row>
    <row r="16" spans="1:21" ht="75" x14ac:dyDescent="0.3">
      <c r="A16" s="266"/>
      <c r="B16" s="266"/>
      <c r="C16" s="11" t="s">
        <v>410</v>
      </c>
      <c r="D16" s="43" t="s">
        <v>400</v>
      </c>
      <c r="E16" s="27"/>
      <c r="F16" s="27"/>
      <c r="G16" s="27"/>
      <c r="H16" s="27"/>
      <c r="I16" s="27"/>
      <c r="J16" s="158"/>
      <c r="K16" s="27"/>
      <c r="L16" s="27"/>
      <c r="M16" s="27"/>
      <c r="N16" s="27"/>
      <c r="O16" s="27"/>
      <c r="P16" s="27"/>
      <c r="Q16" s="19" t="s">
        <v>419</v>
      </c>
      <c r="R16" s="42" t="s">
        <v>424</v>
      </c>
      <c r="S16" s="239">
        <v>0</v>
      </c>
      <c r="T16" s="17" t="s">
        <v>947</v>
      </c>
      <c r="U16" s="1"/>
    </row>
    <row r="17" spans="1:21" ht="62.5" x14ac:dyDescent="0.3">
      <c r="A17" s="266"/>
      <c r="B17" s="266"/>
      <c r="C17" s="11" t="s">
        <v>411</v>
      </c>
      <c r="D17" s="43" t="s">
        <v>813</v>
      </c>
      <c r="E17" s="27"/>
      <c r="F17" s="27"/>
      <c r="G17" s="27"/>
      <c r="H17" s="27"/>
      <c r="I17" s="27"/>
      <c r="J17" s="158"/>
      <c r="K17" s="27"/>
      <c r="L17" s="27"/>
      <c r="M17" s="27"/>
      <c r="N17" s="27"/>
      <c r="O17" s="27"/>
      <c r="P17" s="27"/>
      <c r="Q17" s="19" t="s">
        <v>940</v>
      </c>
      <c r="R17" s="42" t="s">
        <v>425</v>
      </c>
      <c r="S17" s="239">
        <v>0.3</v>
      </c>
      <c r="T17" s="17" t="s">
        <v>944</v>
      </c>
      <c r="U17" s="1"/>
    </row>
    <row r="18" spans="1:21" ht="75" x14ac:dyDescent="0.3">
      <c r="A18" s="267"/>
      <c r="B18" s="267"/>
      <c r="C18" s="78" t="s">
        <v>412</v>
      </c>
      <c r="D18" s="42" t="s">
        <v>401</v>
      </c>
      <c r="E18" s="27"/>
      <c r="F18" s="27"/>
      <c r="G18" s="27"/>
      <c r="H18" s="27"/>
      <c r="I18" s="27"/>
      <c r="J18" s="153"/>
      <c r="K18" s="27"/>
      <c r="L18" s="27"/>
      <c r="M18" s="27"/>
      <c r="N18" s="27"/>
      <c r="O18" s="27"/>
      <c r="P18" s="27"/>
      <c r="Q18" s="17" t="s">
        <v>420</v>
      </c>
      <c r="R18" s="42" t="s">
        <v>426</v>
      </c>
      <c r="S18" s="240">
        <v>1</v>
      </c>
      <c r="T18" s="167"/>
      <c r="U18" s="1"/>
    </row>
    <row r="19" spans="1:21" ht="137.5" x14ac:dyDescent="0.3">
      <c r="A19" s="265" t="s">
        <v>838</v>
      </c>
      <c r="B19" s="265" t="s">
        <v>131</v>
      </c>
      <c r="C19" s="23" t="s">
        <v>759</v>
      </c>
      <c r="D19" s="9" t="s">
        <v>793</v>
      </c>
      <c r="E19" s="31"/>
      <c r="F19" s="31"/>
      <c r="G19" s="31"/>
      <c r="H19" s="31"/>
      <c r="I19" s="31"/>
      <c r="J19" s="34"/>
      <c r="K19" s="31"/>
      <c r="L19" s="31"/>
      <c r="M19" s="31"/>
      <c r="N19" s="31"/>
      <c r="O19" s="31"/>
      <c r="P19" s="31"/>
      <c r="Q19" s="17" t="s">
        <v>69</v>
      </c>
      <c r="R19" s="9" t="s">
        <v>153</v>
      </c>
      <c r="S19" s="240">
        <v>1</v>
      </c>
      <c r="T19" s="17" t="s">
        <v>1035</v>
      </c>
      <c r="U19" s="1"/>
    </row>
    <row r="20" spans="1:21" ht="87.5" x14ac:dyDescent="0.3">
      <c r="A20" s="266"/>
      <c r="B20" s="266"/>
      <c r="C20" s="7" t="s">
        <v>20</v>
      </c>
      <c r="D20" s="56" t="s">
        <v>48</v>
      </c>
      <c r="E20" s="31"/>
      <c r="F20" s="31"/>
      <c r="G20" s="31"/>
      <c r="H20" s="31"/>
      <c r="I20" s="31"/>
      <c r="J20" s="34"/>
      <c r="K20" s="31"/>
      <c r="L20" s="31"/>
      <c r="M20" s="31"/>
      <c r="N20" s="31"/>
      <c r="O20" s="31"/>
      <c r="P20" s="31"/>
      <c r="Q20" s="18" t="s">
        <v>71</v>
      </c>
      <c r="R20" s="10" t="s">
        <v>750</v>
      </c>
      <c r="S20" s="240">
        <v>1</v>
      </c>
      <c r="T20" s="17" t="s">
        <v>945</v>
      </c>
      <c r="U20" s="1"/>
    </row>
    <row r="21" spans="1:21" ht="63.75" customHeight="1" x14ac:dyDescent="0.3">
      <c r="A21" s="266"/>
      <c r="B21" s="266"/>
      <c r="C21" s="10" t="s">
        <v>22</v>
      </c>
      <c r="D21" s="56" t="s">
        <v>50</v>
      </c>
      <c r="E21" s="31"/>
      <c r="F21" s="31"/>
      <c r="G21" s="31"/>
      <c r="H21" s="159"/>
      <c r="I21" s="31"/>
      <c r="J21" s="34"/>
      <c r="K21" s="31"/>
      <c r="L21" s="31"/>
      <c r="M21" s="31"/>
      <c r="N21" s="31"/>
      <c r="O21" s="31"/>
      <c r="P21" s="31"/>
      <c r="Q21" s="17" t="s">
        <v>73</v>
      </c>
      <c r="R21" s="9" t="s">
        <v>145</v>
      </c>
      <c r="S21" s="239">
        <v>0</v>
      </c>
      <c r="T21" s="17" t="s">
        <v>932</v>
      </c>
      <c r="U21" s="1"/>
    </row>
    <row r="22" spans="1:21" ht="50" x14ac:dyDescent="0.3">
      <c r="A22" s="266"/>
      <c r="B22" s="266"/>
      <c r="C22" s="10" t="s">
        <v>23</v>
      </c>
      <c r="D22" s="7" t="s">
        <v>51</v>
      </c>
      <c r="E22" s="31"/>
      <c r="F22" s="31"/>
      <c r="G22" s="31"/>
      <c r="H22" s="31"/>
      <c r="I22" s="31"/>
      <c r="J22" s="34"/>
      <c r="K22" s="31"/>
      <c r="L22" s="31"/>
      <c r="M22" s="31"/>
      <c r="N22" s="159"/>
      <c r="O22" s="31"/>
      <c r="P22" s="31"/>
      <c r="Q22" s="17" t="s">
        <v>359</v>
      </c>
      <c r="R22" s="10" t="s">
        <v>750</v>
      </c>
      <c r="S22" s="239">
        <v>0</v>
      </c>
      <c r="T22" s="17" t="s">
        <v>932</v>
      </c>
      <c r="U22" s="1"/>
    </row>
    <row r="23" spans="1:21" ht="62.5" x14ac:dyDescent="0.3">
      <c r="A23" s="266"/>
      <c r="B23" s="266"/>
      <c r="C23" s="7" t="s">
        <v>379</v>
      </c>
      <c r="D23" s="7" t="s">
        <v>372</v>
      </c>
      <c r="E23" s="31"/>
      <c r="F23" s="31"/>
      <c r="G23" s="31"/>
      <c r="H23" s="31"/>
      <c r="I23" s="31"/>
      <c r="J23" s="34"/>
      <c r="K23" s="31"/>
      <c r="L23" s="31"/>
      <c r="M23" s="31"/>
      <c r="N23" s="31"/>
      <c r="O23" s="31"/>
      <c r="P23" s="31"/>
      <c r="Q23" s="18" t="s">
        <v>388</v>
      </c>
      <c r="R23" s="10" t="s">
        <v>393</v>
      </c>
      <c r="S23" s="239">
        <v>0.5</v>
      </c>
      <c r="T23" s="17" t="s">
        <v>946</v>
      </c>
      <c r="U23" s="1"/>
    </row>
    <row r="24" spans="1:21" ht="177" customHeight="1" x14ac:dyDescent="0.3">
      <c r="A24" s="9" t="s">
        <v>838</v>
      </c>
      <c r="B24" s="71" t="s">
        <v>34</v>
      </c>
      <c r="C24" s="9" t="s">
        <v>414</v>
      </c>
      <c r="D24" s="42" t="s">
        <v>402</v>
      </c>
      <c r="E24" s="27"/>
      <c r="F24" s="27"/>
      <c r="G24" s="27"/>
      <c r="H24" s="27"/>
      <c r="I24" s="27"/>
      <c r="J24" s="153"/>
      <c r="K24" s="27"/>
      <c r="L24" s="27"/>
      <c r="M24" s="27"/>
      <c r="N24" s="27"/>
      <c r="O24" s="27"/>
      <c r="P24" s="27"/>
      <c r="Q24" s="17" t="s">
        <v>421</v>
      </c>
      <c r="R24" s="17" t="s">
        <v>762</v>
      </c>
      <c r="S24" s="240">
        <v>1</v>
      </c>
      <c r="T24" s="17" t="s">
        <v>1036</v>
      </c>
      <c r="U24" s="1"/>
    </row>
    <row r="25" spans="1:21" ht="125" x14ac:dyDescent="0.3">
      <c r="A25" s="278" t="s">
        <v>838</v>
      </c>
      <c r="B25" s="71" t="s">
        <v>44</v>
      </c>
      <c r="C25" s="9" t="s">
        <v>129</v>
      </c>
      <c r="D25" s="11" t="s">
        <v>403</v>
      </c>
      <c r="E25" s="31"/>
      <c r="F25" s="31"/>
      <c r="G25" s="31"/>
      <c r="H25" s="31"/>
      <c r="I25" s="31"/>
      <c r="J25" s="34"/>
      <c r="K25" s="31"/>
      <c r="L25" s="31"/>
      <c r="M25" s="31"/>
      <c r="N25" s="31"/>
      <c r="O25" s="31"/>
      <c r="P25" s="31"/>
      <c r="Q25" s="17" t="s">
        <v>112</v>
      </c>
      <c r="R25" s="9" t="s">
        <v>354</v>
      </c>
      <c r="S25" s="156" t="s">
        <v>930</v>
      </c>
      <c r="T25" s="17"/>
      <c r="U25" s="1"/>
    </row>
    <row r="26" spans="1:21" ht="112.5" x14ac:dyDescent="0.3">
      <c r="A26" s="278"/>
      <c r="B26" s="58"/>
      <c r="C26" s="11" t="s">
        <v>46</v>
      </c>
      <c r="D26" s="19" t="s">
        <v>404</v>
      </c>
      <c r="E26" s="27"/>
      <c r="F26" s="27"/>
      <c r="G26" s="27"/>
      <c r="H26" s="27"/>
      <c r="I26" s="27"/>
      <c r="J26" s="153"/>
      <c r="K26" s="27"/>
      <c r="L26" s="27"/>
      <c r="M26" s="27"/>
      <c r="N26" s="27"/>
      <c r="O26" s="27"/>
      <c r="P26" s="27"/>
      <c r="Q26" s="17" t="s">
        <v>89</v>
      </c>
      <c r="R26" s="41" t="s">
        <v>152</v>
      </c>
      <c r="S26" s="156" t="s">
        <v>930</v>
      </c>
      <c r="T26" s="17"/>
      <c r="U26" s="1"/>
    </row>
    <row r="31" spans="1:21" x14ac:dyDescent="0.3">
      <c r="A31" s="13" t="s">
        <v>14</v>
      </c>
      <c r="B31" s="1" t="s">
        <v>15</v>
      </c>
      <c r="Q31" s="13" t="s">
        <v>16</v>
      </c>
    </row>
    <row r="33" spans="1:8" x14ac:dyDescent="0.3">
      <c r="A33" s="268" t="s">
        <v>837</v>
      </c>
      <c r="B33" s="269"/>
      <c r="C33" s="270"/>
      <c r="E33" s="12"/>
    </row>
    <row r="34" spans="1:8" x14ac:dyDescent="0.3">
      <c r="A34" s="262" t="s">
        <v>841</v>
      </c>
      <c r="B34" s="262"/>
      <c r="C34" s="20" t="s">
        <v>6</v>
      </c>
      <c r="E34" s="12"/>
    </row>
    <row r="35" spans="1:8" ht="29.25" customHeight="1" x14ac:dyDescent="0.3">
      <c r="A35" s="346" t="s">
        <v>870</v>
      </c>
      <c r="B35" s="346"/>
      <c r="C35" s="82">
        <f>+AVERAGE(S11:S18)</f>
        <v>0.6</v>
      </c>
      <c r="E35" s="12"/>
    </row>
    <row r="36" spans="1:8" x14ac:dyDescent="0.3">
      <c r="A36" s="347" t="s">
        <v>838</v>
      </c>
      <c r="B36" s="348"/>
      <c r="C36" s="82">
        <f>AVERAGE(S19:S26)</f>
        <v>0.58333333333333337</v>
      </c>
      <c r="E36" s="12"/>
    </row>
    <row r="37" spans="1:8" x14ac:dyDescent="0.3">
      <c r="A37" s="264" t="s">
        <v>90</v>
      </c>
      <c r="B37" s="264"/>
      <c r="C37" s="82">
        <f>+AVERAGE(C35:C36)</f>
        <v>0.59166666666666667</v>
      </c>
      <c r="D37" s="258"/>
      <c r="E37" s="14"/>
      <c r="F37" s="13"/>
      <c r="G37" s="13"/>
      <c r="H37" s="13"/>
    </row>
    <row r="38" spans="1:8" x14ac:dyDescent="0.3">
      <c r="E38" s="12"/>
    </row>
    <row r="39" spans="1:8" x14ac:dyDescent="0.3">
      <c r="E39" s="12"/>
    </row>
  </sheetData>
  <mergeCells count="26">
    <mergeCell ref="A1:A4"/>
    <mergeCell ref="B1:R1"/>
    <mergeCell ref="B2:R2"/>
    <mergeCell ref="A37:B37"/>
    <mergeCell ref="B11:B18"/>
    <mergeCell ref="B19:B23"/>
    <mergeCell ref="A11:A18"/>
    <mergeCell ref="A19:A23"/>
    <mergeCell ref="A33:C33"/>
    <mergeCell ref="A34:B34"/>
    <mergeCell ref="A35:B35"/>
    <mergeCell ref="A36:B36"/>
    <mergeCell ref="A25:A26"/>
    <mergeCell ref="R9:R10"/>
    <mergeCell ref="Q9:Q10"/>
    <mergeCell ref="B3:R4"/>
    <mergeCell ref="A9:A10"/>
    <mergeCell ref="B9:B10"/>
    <mergeCell ref="C9:C10"/>
    <mergeCell ref="D9:D10"/>
    <mergeCell ref="E9:P9"/>
    <mergeCell ref="S1:T1"/>
    <mergeCell ref="S2:T2"/>
    <mergeCell ref="S3:T4"/>
    <mergeCell ref="T9:T10"/>
    <mergeCell ref="S9:S10"/>
  </mergeCells>
  <pageMargins left="0.70866141732283472" right="0.70866141732283472" top="0.74803149606299213" bottom="0.74803149606299213" header="0.31496062992125984" footer="0.31496062992125984"/>
  <pageSetup scale="75" orientation="landscape" r:id="rId1"/>
  <drawing r:id="rId2"/>
  <legacyDrawing r:id="rId3"/>
  <oleObjects>
    <mc:AlternateContent xmlns:mc="http://schemas.openxmlformats.org/markup-compatibility/2006">
      <mc:Choice Requires="x14">
        <oleObject progId="Visio.Drawing.11" shapeId="10241" r:id="rId4">
          <objectPr defaultSize="0" autoPict="0" r:id="rId5">
            <anchor moveWithCells="1" sizeWithCells="1">
              <from>
                <xdr:col>0</xdr:col>
                <xdr:colOff>133350</xdr:colOff>
                <xdr:row>0</xdr:row>
                <xdr:rowOff>38100</xdr:rowOff>
              </from>
              <to>
                <xdr:col>0</xdr:col>
                <xdr:colOff>2247900</xdr:colOff>
                <xdr:row>3</xdr:row>
                <xdr:rowOff>152400</xdr:rowOff>
              </to>
            </anchor>
          </objectPr>
        </oleObject>
      </mc:Choice>
      <mc:Fallback>
        <oleObject progId="Visio.Drawing.11" shapeId="10241"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U36"/>
  <sheetViews>
    <sheetView topLeftCell="B4" zoomScale="80" zoomScaleNormal="80" workbookViewId="0">
      <selection activeCell="R6" sqref="R6"/>
    </sheetView>
  </sheetViews>
  <sheetFormatPr baseColWidth="10" defaultColWidth="11.453125" defaultRowHeight="14" x14ac:dyDescent="0.3"/>
  <cols>
    <col min="1" max="1" width="34.453125" style="1" customWidth="1"/>
    <col min="2" max="2" width="30.453125" style="1" customWidth="1"/>
    <col min="3" max="3" width="28.54296875" style="1" customWidth="1"/>
    <col min="4" max="4" width="23.7265625" style="1" customWidth="1"/>
    <col min="5" max="13" width="2" style="1" bestFit="1" customWidth="1"/>
    <col min="14" max="16" width="3" style="1" bestFit="1" customWidth="1"/>
    <col min="17" max="17" width="24.7265625" style="1" customWidth="1"/>
    <col min="18" max="18" width="21.7265625" style="1" customWidth="1"/>
    <col min="19" max="19" width="17.1796875" style="1" bestFit="1" customWidth="1"/>
    <col min="20" max="20" width="37.81640625" style="1" customWidth="1"/>
    <col min="21" max="16384" width="11.453125" style="1"/>
  </cols>
  <sheetData>
    <row r="1" spans="1:21" ht="27" customHeight="1" x14ac:dyDescent="0.3">
      <c r="A1" s="289"/>
      <c r="B1" s="292" t="s">
        <v>10</v>
      </c>
      <c r="C1" s="293"/>
      <c r="D1" s="293"/>
      <c r="E1" s="293"/>
      <c r="F1" s="293"/>
      <c r="G1" s="293"/>
      <c r="H1" s="293"/>
      <c r="I1" s="293"/>
      <c r="J1" s="293"/>
      <c r="K1" s="293"/>
      <c r="L1" s="293"/>
      <c r="M1" s="293"/>
      <c r="N1" s="293"/>
      <c r="O1" s="293"/>
      <c r="P1" s="293"/>
      <c r="Q1" s="293"/>
      <c r="R1" s="294"/>
      <c r="S1" s="210"/>
    </row>
    <row r="2" spans="1:21" ht="27" customHeight="1" x14ac:dyDescent="0.3">
      <c r="A2" s="290"/>
      <c r="B2" s="292" t="s">
        <v>9</v>
      </c>
      <c r="C2" s="293"/>
      <c r="D2" s="293"/>
      <c r="E2" s="293"/>
      <c r="F2" s="293"/>
      <c r="G2" s="293"/>
      <c r="H2" s="293"/>
      <c r="I2" s="293"/>
      <c r="J2" s="293"/>
      <c r="K2" s="293"/>
      <c r="L2" s="293"/>
      <c r="M2" s="293"/>
      <c r="N2" s="293"/>
      <c r="O2" s="293"/>
      <c r="P2" s="293"/>
      <c r="Q2" s="293"/>
      <c r="R2" s="294"/>
      <c r="S2" s="210"/>
    </row>
    <row r="3" spans="1:21" ht="14.25" customHeight="1" x14ac:dyDescent="0.3">
      <c r="A3" s="290"/>
      <c r="B3" s="295" t="s">
        <v>0</v>
      </c>
      <c r="C3" s="296"/>
      <c r="D3" s="296"/>
      <c r="E3" s="296"/>
      <c r="F3" s="296"/>
      <c r="G3" s="296"/>
      <c r="H3" s="296"/>
      <c r="I3" s="296"/>
      <c r="J3" s="296"/>
      <c r="K3" s="296"/>
      <c r="L3" s="296"/>
      <c r="M3" s="296"/>
      <c r="N3" s="296"/>
      <c r="O3" s="296"/>
      <c r="P3" s="296"/>
      <c r="Q3" s="296"/>
      <c r="R3" s="297"/>
      <c r="S3" s="277"/>
    </row>
    <row r="4" spans="1:21" x14ac:dyDescent="0.3">
      <c r="A4" s="291"/>
      <c r="B4" s="298"/>
      <c r="C4" s="299"/>
      <c r="D4" s="299"/>
      <c r="E4" s="299"/>
      <c r="F4" s="299"/>
      <c r="G4" s="299"/>
      <c r="H4" s="299"/>
      <c r="I4" s="299"/>
      <c r="J4" s="299"/>
      <c r="K4" s="299"/>
      <c r="L4" s="299"/>
      <c r="M4" s="299"/>
      <c r="N4" s="299"/>
      <c r="O4" s="299"/>
      <c r="P4" s="299"/>
      <c r="Q4" s="299"/>
      <c r="R4" s="300"/>
      <c r="S4" s="277"/>
    </row>
    <row r="6" spans="1:21" x14ac:dyDescent="0.3">
      <c r="A6" s="3" t="s">
        <v>852</v>
      </c>
      <c r="D6" s="3"/>
      <c r="E6" s="3"/>
      <c r="F6" s="3"/>
      <c r="G6" s="3"/>
      <c r="H6" s="3"/>
      <c r="I6" s="3"/>
      <c r="J6" s="3"/>
      <c r="K6" s="3"/>
      <c r="L6" s="3"/>
      <c r="M6" s="3"/>
      <c r="N6" s="3"/>
      <c r="O6" s="3"/>
      <c r="P6" s="3"/>
      <c r="Q6" s="3"/>
      <c r="R6" s="4" t="s">
        <v>1237</v>
      </c>
    </row>
    <row r="7" spans="1:21" x14ac:dyDescent="0.3">
      <c r="A7" s="5" t="s">
        <v>845</v>
      </c>
      <c r="D7" s="5"/>
      <c r="E7" s="5"/>
      <c r="F7" s="5"/>
      <c r="G7" s="5"/>
      <c r="H7" s="5"/>
      <c r="I7" s="5"/>
      <c r="J7" s="5"/>
      <c r="K7" s="5"/>
      <c r="L7" s="5"/>
      <c r="M7" s="5"/>
      <c r="N7" s="5"/>
      <c r="O7" s="5"/>
      <c r="P7" s="5"/>
      <c r="Q7" s="5"/>
      <c r="R7" s="5"/>
    </row>
    <row r="9" spans="1:21" customFormat="1" ht="15" customHeight="1" x14ac:dyDescent="0.35">
      <c r="A9" s="273" t="s">
        <v>1187</v>
      </c>
      <c r="B9" s="353" t="s">
        <v>2</v>
      </c>
      <c r="C9" s="353" t="s">
        <v>17</v>
      </c>
      <c r="D9" s="353" t="s">
        <v>3</v>
      </c>
      <c r="E9" s="353" t="s">
        <v>8</v>
      </c>
      <c r="F9" s="353"/>
      <c r="G9" s="353"/>
      <c r="H9" s="353"/>
      <c r="I9" s="353"/>
      <c r="J9" s="353"/>
      <c r="K9" s="353"/>
      <c r="L9" s="353"/>
      <c r="M9" s="353"/>
      <c r="N9" s="353"/>
      <c r="O9" s="353"/>
      <c r="P9" s="353"/>
      <c r="Q9" s="353" t="s">
        <v>5</v>
      </c>
      <c r="R9" s="353" t="s">
        <v>141</v>
      </c>
      <c r="S9" s="354" t="s">
        <v>6</v>
      </c>
      <c r="T9" s="353" t="s">
        <v>7</v>
      </c>
    </row>
    <row r="10" spans="1:21" customFormat="1" ht="14.5" x14ac:dyDescent="0.35">
      <c r="A10" s="273"/>
      <c r="B10" s="353"/>
      <c r="C10" s="353"/>
      <c r="D10" s="353"/>
      <c r="E10" s="212">
        <v>1</v>
      </c>
      <c r="F10" s="212">
        <v>2</v>
      </c>
      <c r="G10" s="212">
        <v>3</v>
      </c>
      <c r="H10" s="212">
        <v>4</v>
      </c>
      <c r="I10" s="212">
        <v>5</v>
      </c>
      <c r="J10" s="212">
        <v>6</v>
      </c>
      <c r="K10" s="212">
        <v>7</v>
      </c>
      <c r="L10" s="212">
        <v>8</v>
      </c>
      <c r="M10" s="212">
        <v>9</v>
      </c>
      <c r="N10" s="212">
        <v>10</v>
      </c>
      <c r="O10" s="212">
        <v>11</v>
      </c>
      <c r="P10" s="212">
        <v>12</v>
      </c>
      <c r="Q10" s="353"/>
      <c r="R10" s="353"/>
      <c r="S10" s="355"/>
      <c r="T10" s="353"/>
    </row>
    <row r="11" spans="1:21" customFormat="1" ht="120.75" customHeight="1" x14ac:dyDescent="0.35">
      <c r="A11" s="265" t="s">
        <v>1204</v>
      </c>
      <c r="B11" s="71" t="s">
        <v>19</v>
      </c>
      <c r="C11" s="209" t="s">
        <v>436</v>
      </c>
      <c r="D11" s="209" t="s">
        <v>427</v>
      </c>
      <c r="E11" s="34"/>
      <c r="F11" s="34"/>
      <c r="G11" s="34"/>
      <c r="H11" s="34"/>
      <c r="I11" s="34"/>
      <c r="J11" s="34"/>
      <c r="K11" s="219"/>
      <c r="L11" s="219"/>
      <c r="M11" s="219"/>
      <c r="N11" s="219"/>
      <c r="O11" s="219"/>
      <c r="P11" s="219"/>
      <c r="Q11" s="209" t="s">
        <v>445</v>
      </c>
      <c r="R11" s="209" t="s">
        <v>454</v>
      </c>
      <c r="S11" s="229">
        <v>1</v>
      </c>
      <c r="T11" s="215" t="s">
        <v>1224</v>
      </c>
    </row>
    <row r="12" spans="1:21" customFormat="1" ht="129" customHeight="1" x14ac:dyDescent="0.35">
      <c r="A12" s="266"/>
      <c r="B12" s="351" t="s">
        <v>1201</v>
      </c>
      <c r="C12" s="265" t="s">
        <v>437</v>
      </c>
      <c r="D12" s="10" t="s">
        <v>428</v>
      </c>
      <c r="E12" s="34"/>
      <c r="F12" s="34"/>
      <c r="G12" s="34"/>
      <c r="H12" s="34"/>
      <c r="I12" s="34"/>
      <c r="J12" s="34"/>
      <c r="K12" s="219"/>
      <c r="L12" s="219"/>
      <c r="M12" s="219"/>
      <c r="N12" s="219"/>
      <c r="O12" s="219"/>
      <c r="P12" s="219"/>
      <c r="Q12" s="209" t="s">
        <v>446</v>
      </c>
      <c r="R12" s="209" t="s">
        <v>455</v>
      </c>
      <c r="S12" s="229">
        <v>1</v>
      </c>
      <c r="T12" s="59" t="s">
        <v>1225</v>
      </c>
    </row>
    <row r="13" spans="1:21" customFormat="1" ht="140.25" customHeight="1" x14ac:dyDescent="0.35">
      <c r="A13" s="266"/>
      <c r="B13" s="351"/>
      <c r="C13" s="267"/>
      <c r="D13" s="10" t="s">
        <v>429</v>
      </c>
      <c r="E13" s="31"/>
      <c r="F13" s="31"/>
      <c r="G13" s="31"/>
      <c r="H13" s="31"/>
      <c r="I13" s="31"/>
      <c r="J13" s="34"/>
      <c r="K13" s="219"/>
      <c r="L13" s="219"/>
      <c r="M13" s="219"/>
      <c r="N13" s="219"/>
      <c r="O13" s="219"/>
      <c r="P13" s="219"/>
      <c r="Q13" s="209" t="s">
        <v>447</v>
      </c>
      <c r="R13" s="209" t="s">
        <v>456</v>
      </c>
      <c r="S13" s="228">
        <v>0</v>
      </c>
      <c r="T13" s="62" t="s">
        <v>1226</v>
      </c>
    </row>
    <row r="14" spans="1:21" customFormat="1" ht="87" customHeight="1" x14ac:dyDescent="0.35">
      <c r="A14" s="266"/>
      <c r="B14" s="351" t="s">
        <v>19</v>
      </c>
      <c r="C14" s="208" t="s">
        <v>438</v>
      </c>
      <c r="D14" s="209" t="s">
        <v>430</v>
      </c>
      <c r="E14" s="31"/>
      <c r="F14" s="31"/>
      <c r="G14" s="31"/>
      <c r="H14" s="31"/>
      <c r="I14" s="34"/>
      <c r="J14" s="34"/>
      <c r="K14" s="219"/>
      <c r="L14" s="219"/>
      <c r="M14" s="219"/>
      <c r="N14" s="219"/>
      <c r="O14" s="219"/>
      <c r="P14" s="219"/>
      <c r="Q14" s="209" t="s">
        <v>448</v>
      </c>
      <c r="R14" s="209" t="s">
        <v>457</v>
      </c>
      <c r="S14" s="230">
        <v>0.7</v>
      </c>
      <c r="T14" s="59" t="s">
        <v>1227</v>
      </c>
      <c r="U14" t="s">
        <v>238</v>
      </c>
    </row>
    <row r="15" spans="1:21" customFormat="1" ht="77.25" customHeight="1" x14ac:dyDescent="0.35">
      <c r="A15" s="266"/>
      <c r="B15" s="351"/>
      <c r="C15" s="208" t="s">
        <v>439</v>
      </c>
      <c r="D15" s="209" t="s">
        <v>431</v>
      </c>
      <c r="E15" s="34"/>
      <c r="F15" s="34"/>
      <c r="G15" s="34"/>
      <c r="H15" s="34"/>
      <c r="I15" s="34"/>
      <c r="J15" s="34"/>
      <c r="K15" s="219"/>
      <c r="L15" s="219"/>
      <c r="M15" s="219"/>
      <c r="N15" s="219"/>
      <c r="O15" s="219"/>
      <c r="P15" s="219"/>
      <c r="Q15" s="10" t="s">
        <v>449</v>
      </c>
      <c r="R15" s="209" t="s">
        <v>458</v>
      </c>
      <c r="S15" s="229">
        <v>1</v>
      </c>
      <c r="T15" s="62" t="s">
        <v>1228</v>
      </c>
    </row>
    <row r="16" spans="1:21" customFormat="1" ht="101.25" customHeight="1" x14ac:dyDescent="0.35">
      <c r="A16" s="224" t="s">
        <v>1205</v>
      </c>
      <c r="B16" s="224" t="s">
        <v>1203</v>
      </c>
      <c r="C16" s="209" t="s">
        <v>440</v>
      </c>
      <c r="D16" s="65" t="s">
        <v>432</v>
      </c>
      <c r="E16" s="34"/>
      <c r="F16" s="34"/>
      <c r="G16" s="34"/>
      <c r="H16" s="34"/>
      <c r="I16" s="34"/>
      <c r="J16" s="34"/>
      <c r="K16" s="219"/>
      <c r="L16" s="219"/>
      <c r="M16" s="219"/>
      <c r="N16" s="219"/>
      <c r="O16" s="219"/>
      <c r="P16" s="219"/>
      <c r="Q16" s="209" t="s">
        <v>741</v>
      </c>
      <c r="R16" s="209" t="s">
        <v>459</v>
      </c>
      <c r="S16" s="229">
        <v>1</v>
      </c>
      <c r="T16" s="59" t="s">
        <v>1229</v>
      </c>
    </row>
    <row r="17" spans="1:20" customFormat="1" ht="177.75" customHeight="1" x14ac:dyDescent="0.35">
      <c r="A17" s="265" t="s">
        <v>1204</v>
      </c>
      <c r="B17" s="265" t="s">
        <v>19</v>
      </c>
      <c r="C17" s="279" t="s">
        <v>441</v>
      </c>
      <c r="D17" s="209" t="s">
        <v>1230</v>
      </c>
      <c r="E17" s="31"/>
      <c r="F17" s="26"/>
      <c r="G17" s="26"/>
      <c r="H17" s="26"/>
      <c r="I17" s="26"/>
      <c r="J17" s="34"/>
      <c r="K17" s="219"/>
      <c r="L17" s="219"/>
      <c r="M17" s="219"/>
      <c r="N17" s="219"/>
      <c r="O17" s="219"/>
      <c r="P17" s="219"/>
      <c r="Q17" s="209" t="s">
        <v>450</v>
      </c>
      <c r="R17" s="209" t="s">
        <v>153</v>
      </c>
      <c r="S17" s="228">
        <v>0</v>
      </c>
      <c r="T17" s="59" t="s">
        <v>1231</v>
      </c>
    </row>
    <row r="18" spans="1:20" customFormat="1" ht="101.25" customHeight="1" x14ac:dyDescent="0.35">
      <c r="A18" s="266"/>
      <c r="B18" s="266"/>
      <c r="C18" s="286"/>
      <c r="D18" s="209" t="s">
        <v>773</v>
      </c>
      <c r="E18" s="2"/>
      <c r="F18" s="2"/>
      <c r="G18" s="2"/>
      <c r="H18" s="2"/>
      <c r="I18" s="2"/>
      <c r="J18" s="32"/>
      <c r="K18" s="220"/>
      <c r="L18" s="220"/>
      <c r="M18" s="220"/>
      <c r="N18" s="220"/>
      <c r="O18" s="220"/>
      <c r="P18" s="220"/>
      <c r="Q18" s="209" t="s">
        <v>70</v>
      </c>
      <c r="R18" s="209" t="s">
        <v>143</v>
      </c>
      <c r="S18" s="228">
        <v>0</v>
      </c>
      <c r="T18" s="59" t="s">
        <v>1185</v>
      </c>
    </row>
    <row r="19" spans="1:20" customFormat="1" ht="111.75" customHeight="1" x14ac:dyDescent="0.35">
      <c r="A19" s="266"/>
      <c r="B19" s="266"/>
      <c r="C19" s="7" t="s">
        <v>20</v>
      </c>
      <c r="D19" s="7" t="s">
        <v>48</v>
      </c>
      <c r="E19" s="26"/>
      <c r="F19" s="26"/>
      <c r="G19" s="26"/>
      <c r="H19" s="26"/>
      <c r="I19" s="34"/>
      <c r="J19" s="26"/>
      <c r="K19" s="219"/>
      <c r="L19" s="219"/>
      <c r="M19" s="219"/>
      <c r="N19" s="219"/>
      <c r="O19" s="219"/>
      <c r="P19" s="219"/>
      <c r="Q19" s="10" t="s">
        <v>71</v>
      </c>
      <c r="R19" s="10" t="s">
        <v>146</v>
      </c>
      <c r="S19" s="218" t="s">
        <v>930</v>
      </c>
      <c r="T19" s="59"/>
    </row>
    <row r="20" spans="1:20" customFormat="1" ht="96" customHeight="1" x14ac:dyDescent="0.35">
      <c r="A20" s="266"/>
      <c r="B20" s="266"/>
      <c r="C20" s="10" t="s">
        <v>22</v>
      </c>
      <c r="D20" s="7" t="s">
        <v>50</v>
      </c>
      <c r="E20" s="26"/>
      <c r="F20" s="26"/>
      <c r="G20" s="26"/>
      <c r="H20" s="219"/>
      <c r="I20" s="34"/>
      <c r="J20" s="26"/>
      <c r="K20" s="219"/>
      <c r="L20" s="219"/>
      <c r="M20" s="219"/>
      <c r="N20" s="219"/>
      <c r="O20" s="219"/>
      <c r="P20" s="219"/>
      <c r="Q20" s="209" t="s">
        <v>73</v>
      </c>
      <c r="R20" s="209" t="s">
        <v>145</v>
      </c>
      <c r="S20" s="229">
        <v>1</v>
      </c>
      <c r="T20" s="59" t="s">
        <v>1186</v>
      </c>
    </row>
    <row r="21" spans="1:20" customFormat="1" ht="37.5" x14ac:dyDescent="0.35">
      <c r="A21" s="266"/>
      <c r="B21" s="266"/>
      <c r="C21" s="10" t="s">
        <v>23</v>
      </c>
      <c r="D21" s="7" t="s">
        <v>51</v>
      </c>
      <c r="E21" s="26"/>
      <c r="F21" s="26"/>
      <c r="G21" s="26"/>
      <c r="H21" s="26"/>
      <c r="I21" s="34"/>
      <c r="J21" s="26"/>
      <c r="K21" s="219"/>
      <c r="L21" s="219"/>
      <c r="M21" s="219"/>
      <c r="N21" s="219"/>
      <c r="O21" s="219"/>
      <c r="P21" s="219"/>
      <c r="Q21" s="209" t="s">
        <v>359</v>
      </c>
      <c r="R21" s="10" t="s">
        <v>750</v>
      </c>
      <c r="S21" s="229">
        <v>1</v>
      </c>
      <c r="T21" s="59" t="s">
        <v>1232</v>
      </c>
    </row>
    <row r="22" spans="1:20" customFormat="1" ht="147.75" customHeight="1" x14ac:dyDescent="0.35">
      <c r="A22" s="207" t="s">
        <v>1204</v>
      </c>
      <c r="B22" s="222" t="s">
        <v>1202</v>
      </c>
      <c r="C22" s="211" t="s">
        <v>413</v>
      </c>
      <c r="D22" s="211" t="s">
        <v>787</v>
      </c>
      <c r="E22" s="26"/>
      <c r="F22" s="26"/>
      <c r="G22" s="34"/>
      <c r="H22" s="26"/>
      <c r="I22" s="26"/>
      <c r="J22" s="34"/>
      <c r="K22" s="219"/>
      <c r="L22" s="219"/>
      <c r="M22" s="219"/>
      <c r="N22" s="219"/>
      <c r="O22" s="219"/>
      <c r="P22" s="219"/>
      <c r="Q22" s="209" t="s">
        <v>361</v>
      </c>
      <c r="R22" s="41" t="s">
        <v>394</v>
      </c>
      <c r="S22" s="218" t="s">
        <v>930</v>
      </c>
      <c r="T22" s="59" t="s">
        <v>1233</v>
      </c>
    </row>
    <row r="23" spans="1:20" customFormat="1" ht="138.75" customHeight="1" x14ac:dyDescent="0.35">
      <c r="A23" s="57" t="s">
        <v>1204</v>
      </c>
      <c r="B23" s="57" t="s">
        <v>19</v>
      </c>
      <c r="C23" s="209" t="s">
        <v>442</v>
      </c>
      <c r="D23" s="209" t="s">
        <v>433</v>
      </c>
      <c r="E23" s="34"/>
      <c r="F23" s="34"/>
      <c r="G23" s="34"/>
      <c r="H23" s="34"/>
      <c r="I23" s="34"/>
      <c r="J23" s="34"/>
      <c r="K23" s="219"/>
      <c r="L23" s="219"/>
      <c r="M23" s="219"/>
      <c r="N23" s="219"/>
      <c r="O23" s="219"/>
      <c r="P23" s="219"/>
      <c r="Q23" s="209" t="s">
        <v>451</v>
      </c>
      <c r="R23" s="209" t="s">
        <v>460</v>
      </c>
      <c r="S23" s="218" t="s">
        <v>930</v>
      </c>
      <c r="T23" s="59"/>
    </row>
    <row r="24" spans="1:20" customFormat="1" ht="165.75" customHeight="1" x14ac:dyDescent="0.35">
      <c r="A24" s="356" t="s">
        <v>1207</v>
      </c>
      <c r="B24" s="351" t="s">
        <v>1206</v>
      </c>
      <c r="C24" s="209" t="s">
        <v>443</v>
      </c>
      <c r="D24" s="209" t="s">
        <v>434</v>
      </c>
      <c r="E24" s="219"/>
      <c r="F24" s="26"/>
      <c r="G24" s="26"/>
      <c r="H24" s="26"/>
      <c r="I24" s="26"/>
      <c r="J24" s="26"/>
      <c r="K24" s="219"/>
      <c r="L24" s="219"/>
      <c r="M24" s="219"/>
      <c r="N24" s="219"/>
      <c r="O24" s="219"/>
      <c r="P24" s="34"/>
      <c r="Q24" s="209" t="s">
        <v>452</v>
      </c>
      <c r="R24" s="209" t="s">
        <v>461</v>
      </c>
      <c r="S24" s="229">
        <v>1</v>
      </c>
      <c r="T24" s="59" t="s">
        <v>1234</v>
      </c>
    </row>
    <row r="25" spans="1:20" customFormat="1" ht="115.5" customHeight="1" x14ac:dyDescent="0.35">
      <c r="A25" s="356"/>
      <c r="B25" s="352"/>
      <c r="C25" s="209" t="s">
        <v>444</v>
      </c>
      <c r="D25" s="10" t="s">
        <v>435</v>
      </c>
      <c r="E25" s="26"/>
      <c r="F25" s="216"/>
      <c r="G25" s="216"/>
      <c r="H25" s="216"/>
      <c r="I25" s="216"/>
      <c r="J25" s="217"/>
      <c r="K25" s="221"/>
      <c r="L25" s="221"/>
      <c r="M25" s="221"/>
      <c r="N25" s="221"/>
      <c r="O25" s="221"/>
      <c r="P25" s="221"/>
      <c r="Q25" s="209" t="s">
        <v>453</v>
      </c>
      <c r="R25" s="209" t="s">
        <v>462</v>
      </c>
      <c r="S25" s="229">
        <v>1</v>
      </c>
      <c r="T25" s="59" t="s">
        <v>1235</v>
      </c>
    </row>
    <row r="26" spans="1:20" customFormat="1" ht="155.25" customHeight="1" x14ac:dyDescent="0.35">
      <c r="A26" s="226"/>
      <c r="B26" s="227"/>
      <c r="C26" s="211" t="s">
        <v>46</v>
      </c>
      <c r="D26" s="211" t="s">
        <v>732</v>
      </c>
      <c r="E26" s="34"/>
      <c r="F26" s="34"/>
      <c r="G26" s="34"/>
      <c r="H26" s="34"/>
      <c r="I26" s="34"/>
      <c r="J26" s="34"/>
      <c r="K26" s="219"/>
      <c r="L26" s="219"/>
      <c r="M26" s="219"/>
      <c r="N26" s="219"/>
      <c r="O26" s="219"/>
      <c r="P26" s="219"/>
      <c r="Q26" s="64" t="s">
        <v>89</v>
      </c>
      <c r="R26" s="41" t="s">
        <v>152</v>
      </c>
      <c r="S26" s="218" t="s">
        <v>930</v>
      </c>
      <c r="T26" s="59"/>
    </row>
    <row r="27" spans="1:20" customFormat="1" ht="14.5" x14ac:dyDescent="0.35"/>
    <row r="28" spans="1:20" customFormat="1" ht="14.5" x14ac:dyDescent="0.35"/>
    <row r="29" spans="1:20" customFormat="1" ht="14.5" x14ac:dyDescent="0.35">
      <c r="A29" s="6" t="s">
        <v>14</v>
      </c>
      <c r="B29" t="s">
        <v>15</v>
      </c>
      <c r="Q29" s="6" t="s">
        <v>16</v>
      </c>
    </row>
    <row r="30" spans="1:20" customFormat="1" ht="14.5" x14ac:dyDescent="0.35"/>
    <row r="31" spans="1:20" customFormat="1" ht="14.5" x14ac:dyDescent="0.35">
      <c r="A31" s="268" t="s">
        <v>837</v>
      </c>
      <c r="B31" s="269"/>
      <c r="C31" s="270"/>
      <c r="D31" s="1"/>
      <c r="E31" s="12"/>
      <c r="F31" s="1"/>
      <c r="G31" s="1"/>
      <c r="H31" s="1"/>
    </row>
    <row r="32" spans="1:20" customFormat="1" ht="14.5" x14ac:dyDescent="0.35">
      <c r="A32" s="262" t="s">
        <v>841</v>
      </c>
      <c r="B32" s="262"/>
      <c r="C32" s="20" t="s">
        <v>6</v>
      </c>
      <c r="D32" s="1"/>
      <c r="E32" s="12"/>
      <c r="F32" s="1"/>
      <c r="G32" s="1"/>
      <c r="H32" s="1"/>
    </row>
    <row r="33" spans="1:8" customFormat="1" ht="14.5" x14ac:dyDescent="0.35">
      <c r="A33" s="346" t="s">
        <v>870</v>
      </c>
      <c r="B33" s="346"/>
      <c r="C33" s="232">
        <f>+AVERAGE(S16)</f>
        <v>1</v>
      </c>
      <c r="D33" s="1"/>
      <c r="E33" s="12"/>
      <c r="F33" s="1"/>
      <c r="G33" s="1"/>
      <c r="H33" s="1"/>
    </row>
    <row r="34" spans="1:8" customFormat="1" ht="14.5" x14ac:dyDescent="0.35">
      <c r="A34" s="347" t="s">
        <v>838</v>
      </c>
      <c r="B34" s="348"/>
      <c r="C34" s="82">
        <f>+AVERAGE(S11,S12,S13,S14,S15,S17,S18,S19,S20,S21,S22,S23,S26)</f>
        <v>0.6333333333333333</v>
      </c>
      <c r="D34" s="1"/>
      <c r="E34" s="12"/>
      <c r="F34" s="1"/>
      <c r="G34" s="1"/>
      <c r="H34" s="1"/>
    </row>
    <row r="35" spans="1:8" customFormat="1" ht="14.5" x14ac:dyDescent="0.35">
      <c r="A35" s="349" t="s">
        <v>1207</v>
      </c>
      <c r="B35" s="350"/>
      <c r="C35" s="232">
        <f>+AVERAGE(S24,S25)</f>
        <v>1</v>
      </c>
      <c r="D35" s="13"/>
      <c r="E35" s="14"/>
      <c r="F35" s="13"/>
      <c r="G35" s="13"/>
      <c r="H35" s="13"/>
    </row>
    <row r="36" spans="1:8" customFormat="1" ht="14.5" x14ac:dyDescent="0.35">
      <c r="A36" s="349" t="s">
        <v>90</v>
      </c>
      <c r="B36" s="350"/>
      <c r="C36" s="259">
        <f>+AVERAGE(C33,C34,C35)</f>
        <v>0.87777777777777777</v>
      </c>
    </row>
  </sheetData>
  <mergeCells count="29">
    <mergeCell ref="A31:C31"/>
    <mergeCell ref="A32:B32"/>
    <mergeCell ref="A34:B34"/>
    <mergeCell ref="A35:B35"/>
    <mergeCell ref="A33:B33"/>
    <mergeCell ref="A24:A25"/>
    <mergeCell ref="T9:T10"/>
    <mergeCell ref="C12:C13"/>
    <mergeCell ref="C17:C18"/>
    <mergeCell ref="B17:B21"/>
    <mergeCell ref="A17:A21"/>
    <mergeCell ref="B12:B13"/>
    <mergeCell ref="B14:B15"/>
    <mergeCell ref="A36:B36"/>
    <mergeCell ref="A11:A15"/>
    <mergeCell ref="B24:B25"/>
    <mergeCell ref="S3:S4"/>
    <mergeCell ref="A9:A10"/>
    <mergeCell ref="B9:B10"/>
    <mergeCell ref="C9:C10"/>
    <mergeCell ref="D9:D10"/>
    <mergeCell ref="S9:S10"/>
    <mergeCell ref="E9:P9"/>
    <mergeCell ref="Q9:Q10"/>
    <mergeCell ref="A1:A4"/>
    <mergeCell ref="B1:R1"/>
    <mergeCell ref="B2:R2"/>
    <mergeCell ref="B3:R4"/>
    <mergeCell ref="R9:R10"/>
  </mergeCells>
  <pageMargins left="0.70866141732283472" right="0.70866141732283472" top="0.74803149606299213" bottom="0.74803149606299213" header="0.31496062992125984" footer="0.31496062992125984"/>
  <pageSetup paperSize="9" scale="75" orientation="landscape" r:id="rId1"/>
  <drawing r:id="rId2"/>
  <legacyDrawing r:id="rId3"/>
  <oleObjects>
    <mc:AlternateContent xmlns:mc="http://schemas.openxmlformats.org/markup-compatibility/2006">
      <mc:Choice Requires="x14">
        <oleObject progId="Visio.Drawing.11" shapeId="11265" r:id="rId4">
          <objectPr defaultSize="0" autoPict="0" r:id="rId5">
            <anchor moveWithCells="1" sizeWithCells="1">
              <from>
                <xdr:col>0</xdr:col>
                <xdr:colOff>76200</xdr:colOff>
                <xdr:row>0</xdr:row>
                <xdr:rowOff>31750</xdr:rowOff>
              </from>
              <to>
                <xdr:col>0</xdr:col>
                <xdr:colOff>2057400</xdr:colOff>
                <xdr:row>3</xdr:row>
                <xdr:rowOff>146050</xdr:rowOff>
              </to>
            </anchor>
          </objectPr>
        </oleObject>
      </mc:Choice>
      <mc:Fallback>
        <oleObject progId="Visio.Drawing.11" shapeId="11265" r:id="rId4"/>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2060"/>
  </sheetPr>
  <dimension ref="A1:T46"/>
  <sheetViews>
    <sheetView topLeftCell="A2" zoomScaleNormal="100" workbookViewId="0">
      <selection activeCell="S32" sqref="S32"/>
    </sheetView>
  </sheetViews>
  <sheetFormatPr baseColWidth="10" defaultRowHeight="14.5" x14ac:dyDescent="0.35"/>
  <cols>
    <col min="1" max="1" width="18.81640625" customWidth="1"/>
    <col min="2" max="2" width="15.26953125" customWidth="1"/>
    <col min="3" max="3" width="16.54296875" customWidth="1"/>
    <col min="4" max="4" width="18.26953125" customWidth="1"/>
    <col min="5" max="13" width="2" bestFit="1" customWidth="1"/>
    <col min="14" max="16" width="3" bestFit="1" customWidth="1"/>
    <col min="17" max="17" width="17" customWidth="1"/>
    <col min="18" max="18" width="17.81640625" customWidth="1"/>
    <col min="19" max="19" width="13.7265625" customWidth="1"/>
    <col min="20" max="20" width="17" customWidth="1"/>
  </cols>
  <sheetData>
    <row r="1" spans="1:20" x14ac:dyDescent="0.35">
      <c r="A1" s="357"/>
      <c r="B1" s="357"/>
      <c r="C1" s="357"/>
      <c r="D1" s="357"/>
      <c r="E1" s="293" t="s">
        <v>10</v>
      </c>
      <c r="F1" s="293"/>
      <c r="G1" s="293"/>
      <c r="H1" s="293"/>
      <c r="I1" s="293"/>
      <c r="J1" s="293"/>
      <c r="K1" s="293"/>
      <c r="L1" s="293"/>
      <c r="M1" s="293"/>
      <c r="N1" s="293"/>
      <c r="O1" s="293"/>
      <c r="P1" s="293"/>
      <c r="Q1" s="293"/>
      <c r="R1" s="294"/>
      <c r="S1" s="277" t="s">
        <v>11</v>
      </c>
      <c r="T1" s="277"/>
    </row>
    <row r="2" spans="1:20" x14ac:dyDescent="0.35">
      <c r="A2" s="357"/>
      <c r="B2" s="357"/>
      <c r="C2" s="357"/>
      <c r="D2" s="357"/>
      <c r="E2" s="293" t="s">
        <v>9</v>
      </c>
      <c r="F2" s="293"/>
      <c r="G2" s="293"/>
      <c r="H2" s="293"/>
      <c r="I2" s="293"/>
      <c r="J2" s="293"/>
      <c r="K2" s="293"/>
      <c r="L2" s="293"/>
      <c r="M2" s="293"/>
      <c r="N2" s="293"/>
      <c r="O2" s="293"/>
      <c r="P2" s="293"/>
      <c r="Q2" s="293"/>
      <c r="R2" s="294"/>
      <c r="S2" s="277" t="s">
        <v>12</v>
      </c>
      <c r="T2" s="277"/>
    </row>
    <row r="3" spans="1:20" x14ac:dyDescent="0.35">
      <c r="A3" s="357"/>
      <c r="B3" s="357"/>
      <c r="C3" s="357"/>
      <c r="D3" s="357"/>
      <c r="E3" s="296" t="s">
        <v>0</v>
      </c>
      <c r="F3" s="296"/>
      <c r="G3" s="296"/>
      <c r="H3" s="296"/>
      <c r="I3" s="296"/>
      <c r="J3" s="296"/>
      <c r="K3" s="296"/>
      <c r="L3" s="296"/>
      <c r="M3" s="296"/>
      <c r="N3" s="296"/>
      <c r="O3" s="296"/>
      <c r="P3" s="296"/>
      <c r="Q3" s="296"/>
      <c r="R3" s="296"/>
      <c r="S3" s="358" t="s">
        <v>13</v>
      </c>
      <c r="T3" s="359"/>
    </row>
    <row r="4" spans="1:20" x14ac:dyDescent="0.35">
      <c r="A4" s="357"/>
      <c r="B4" s="357"/>
      <c r="C4" s="357"/>
      <c r="D4" s="357"/>
      <c r="E4" s="299"/>
      <c r="F4" s="299"/>
      <c r="G4" s="299"/>
      <c r="H4" s="299"/>
      <c r="I4" s="299"/>
      <c r="J4" s="299"/>
      <c r="K4" s="299"/>
      <c r="L4" s="299"/>
      <c r="M4" s="299"/>
      <c r="N4" s="299"/>
      <c r="O4" s="299"/>
      <c r="P4" s="299"/>
      <c r="Q4" s="299"/>
      <c r="R4" s="299"/>
      <c r="S4" s="360"/>
      <c r="T4" s="361"/>
    </row>
    <row r="6" spans="1:20" x14ac:dyDescent="0.35">
      <c r="A6" s="3" t="s">
        <v>463</v>
      </c>
      <c r="D6" s="3"/>
      <c r="E6" s="3"/>
      <c r="F6" s="3"/>
      <c r="G6" s="3"/>
      <c r="H6" s="3"/>
      <c r="I6" s="3"/>
      <c r="J6" s="3"/>
      <c r="K6" s="3"/>
      <c r="L6" s="3"/>
      <c r="M6" s="3"/>
      <c r="N6" s="3"/>
      <c r="O6" s="3"/>
      <c r="P6" s="3"/>
      <c r="Q6" s="3"/>
      <c r="R6" s="4" t="s">
        <v>786</v>
      </c>
    </row>
    <row r="7" spans="1:20" x14ac:dyDescent="0.35">
      <c r="A7" s="5" t="s">
        <v>755</v>
      </c>
      <c r="D7" s="5"/>
      <c r="E7" s="5"/>
      <c r="F7" s="5"/>
      <c r="G7" s="5"/>
      <c r="H7" s="5"/>
      <c r="I7" s="5"/>
      <c r="J7" s="5"/>
      <c r="K7" s="5"/>
      <c r="L7" s="5"/>
      <c r="M7" s="5"/>
      <c r="N7" s="5"/>
      <c r="O7" s="5"/>
      <c r="P7" s="5"/>
      <c r="Q7" s="5"/>
      <c r="R7" s="5"/>
    </row>
    <row r="9" spans="1:20" ht="15" customHeight="1" x14ac:dyDescent="0.35">
      <c r="A9" s="287" t="s">
        <v>1</v>
      </c>
      <c r="B9" s="281" t="s">
        <v>2</v>
      </c>
      <c r="C9" s="281" t="s">
        <v>17</v>
      </c>
      <c r="D9" s="281" t="s">
        <v>3</v>
      </c>
      <c r="E9" s="281" t="s">
        <v>8</v>
      </c>
      <c r="F9" s="281"/>
      <c r="G9" s="281"/>
      <c r="H9" s="281"/>
      <c r="I9" s="281"/>
      <c r="J9" s="281"/>
      <c r="K9" s="281"/>
      <c r="L9" s="281"/>
      <c r="M9" s="281"/>
      <c r="N9" s="281"/>
      <c r="O9" s="281"/>
      <c r="P9" s="281"/>
      <c r="Q9" s="281" t="s">
        <v>5</v>
      </c>
      <c r="R9" s="281" t="s">
        <v>141</v>
      </c>
      <c r="S9" s="282" t="s">
        <v>6</v>
      </c>
      <c r="T9" s="284" t="s">
        <v>7</v>
      </c>
    </row>
    <row r="10" spans="1:20" x14ac:dyDescent="0.35">
      <c r="A10" s="288"/>
      <c r="B10" s="281"/>
      <c r="C10" s="281"/>
      <c r="D10" s="281"/>
      <c r="E10" s="8">
        <v>1</v>
      </c>
      <c r="F10" s="8">
        <v>2</v>
      </c>
      <c r="G10" s="8">
        <v>3</v>
      </c>
      <c r="H10" s="8">
        <v>4</v>
      </c>
      <c r="I10" s="8">
        <v>5</v>
      </c>
      <c r="J10" s="8">
        <v>6</v>
      </c>
      <c r="K10" s="8">
        <v>7</v>
      </c>
      <c r="L10" s="8">
        <v>8</v>
      </c>
      <c r="M10" s="8">
        <v>9</v>
      </c>
      <c r="N10" s="8">
        <v>10</v>
      </c>
      <c r="O10" s="8">
        <v>11</v>
      </c>
      <c r="P10" s="8">
        <v>12</v>
      </c>
      <c r="Q10" s="281"/>
      <c r="R10" s="281"/>
      <c r="S10" s="283"/>
      <c r="T10" s="285"/>
    </row>
    <row r="11" spans="1:20" ht="117.75" customHeight="1" x14ac:dyDescent="0.35">
      <c r="A11" s="265" t="s">
        <v>18</v>
      </c>
      <c r="B11" s="265">
        <v>99</v>
      </c>
      <c r="C11" s="279" t="s">
        <v>480</v>
      </c>
      <c r="D11" s="9" t="s">
        <v>464</v>
      </c>
      <c r="E11" s="31"/>
      <c r="F11" s="26"/>
      <c r="G11" s="26"/>
      <c r="H11" s="26"/>
      <c r="I11" s="26"/>
      <c r="J11" s="34"/>
      <c r="K11" s="26"/>
      <c r="L11" s="26"/>
      <c r="M11" s="26"/>
      <c r="N11" s="26"/>
      <c r="O11" s="26"/>
      <c r="P11" s="34"/>
      <c r="Q11" s="9" t="s">
        <v>450</v>
      </c>
      <c r="R11" s="9" t="s">
        <v>153</v>
      </c>
      <c r="S11" s="22">
        <v>0</v>
      </c>
      <c r="T11" s="59" t="s">
        <v>784</v>
      </c>
    </row>
    <row r="12" spans="1:20" ht="62.5" x14ac:dyDescent="0.35">
      <c r="A12" s="266"/>
      <c r="B12" s="266"/>
      <c r="C12" s="286"/>
      <c r="D12" s="9" t="s">
        <v>773</v>
      </c>
      <c r="E12" s="2"/>
      <c r="F12" s="2"/>
      <c r="G12" s="2"/>
      <c r="H12" s="2"/>
      <c r="I12" s="2"/>
      <c r="J12" s="32"/>
      <c r="K12" s="2"/>
      <c r="L12" s="2"/>
      <c r="M12" s="2"/>
      <c r="N12" s="2"/>
      <c r="O12" s="2"/>
      <c r="P12" s="32"/>
      <c r="Q12" s="9" t="s">
        <v>70</v>
      </c>
      <c r="R12" s="9" t="s">
        <v>143</v>
      </c>
      <c r="S12" s="22">
        <v>0</v>
      </c>
      <c r="T12" s="59" t="s">
        <v>788</v>
      </c>
    </row>
    <row r="13" spans="1:20" ht="100" x14ac:dyDescent="0.35">
      <c r="A13" s="266"/>
      <c r="B13" s="266"/>
      <c r="C13" s="7" t="s">
        <v>20</v>
      </c>
      <c r="D13" s="7" t="s">
        <v>48</v>
      </c>
      <c r="E13" s="26"/>
      <c r="F13" s="26"/>
      <c r="G13" s="26"/>
      <c r="H13" s="26"/>
      <c r="I13" s="34"/>
      <c r="J13" s="26"/>
      <c r="K13" s="26"/>
      <c r="L13" s="26"/>
      <c r="M13" s="26"/>
      <c r="N13" s="26"/>
      <c r="O13" s="34"/>
      <c r="P13" s="26"/>
      <c r="Q13" s="10" t="s">
        <v>71</v>
      </c>
      <c r="R13" s="10" t="s">
        <v>750</v>
      </c>
      <c r="S13" s="22" t="s">
        <v>739</v>
      </c>
      <c r="T13" s="59" t="s">
        <v>761</v>
      </c>
    </row>
    <row r="14" spans="1:20" ht="75" x14ac:dyDescent="0.35">
      <c r="A14" s="266"/>
      <c r="B14" s="266"/>
      <c r="C14" s="10" t="s">
        <v>22</v>
      </c>
      <c r="D14" s="7" t="s">
        <v>50</v>
      </c>
      <c r="E14" s="26"/>
      <c r="F14" s="26"/>
      <c r="G14" s="26"/>
      <c r="H14" s="34"/>
      <c r="I14" s="26"/>
      <c r="J14" s="26"/>
      <c r="K14" s="26"/>
      <c r="L14" s="26"/>
      <c r="M14" s="26"/>
      <c r="N14" s="26"/>
      <c r="O14" s="26"/>
      <c r="P14" s="26"/>
      <c r="Q14" s="9" t="s">
        <v>73</v>
      </c>
      <c r="R14" s="9" t="s">
        <v>145</v>
      </c>
      <c r="S14" s="22">
        <v>1</v>
      </c>
      <c r="T14" s="59" t="s">
        <v>785</v>
      </c>
    </row>
    <row r="15" spans="1:20" ht="89.25" customHeight="1" x14ac:dyDescent="0.35">
      <c r="A15" s="266"/>
      <c r="B15" s="266"/>
      <c r="C15" s="10" t="s">
        <v>23</v>
      </c>
      <c r="D15" s="7" t="s">
        <v>51</v>
      </c>
      <c r="E15" s="26"/>
      <c r="F15" s="26"/>
      <c r="G15" s="26"/>
      <c r="H15" s="26"/>
      <c r="I15" s="34"/>
      <c r="J15" s="26"/>
      <c r="K15" s="26"/>
      <c r="L15" s="26"/>
      <c r="M15" s="26"/>
      <c r="N15" s="34"/>
      <c r="O15" s="26"/>
      <c r="P15" s="26"/>
      <c r="Q15" s="9" t="s">
        <v>359</v>
      </c>
      <c r="R15" s="10" t="s">
        <v>750</v>
      </c>
      <c r="S15" s="22" t="s">
        <v>739</v>
      </c>
      <c r="T15" s="59" t="s">
        <v>789</v>
      </c>
    </row>
    <row r="16" spans="1:20" ht="123" customHeight="1" x14ac:dyDescent="0.35">
      <c r="A16" s="266"/>
      <c r="B16" s="266"/>
      <c r="C16" s="23" t="s">
        <v>357</v>
      </c>
      <c r="D16" s="11" t="s">
        <v>356</v>
      </c>
      <c r="E16" s="32"/>
      <c r="F16" s="32"/>
      <c r="G16" s="32"/>
      <c r="H16" s="32"/>
      <c r="I16" s="32"/>
      <c r="J16" s="32"/>
      <c r="K16" s="32"/>
      <c r="L16" s="32"/>
      <c r="M16" s="32"/>
      <c r="N16" s="32"/>
      <c r="O16" s="32"/>
      <c r="P16" s="32"/>
      <c r="Q16" s="7" t="s">
        <v>360</v>
      </c>
      <c r="R16" s="41" t="s">
        <v>364</v>
      </c>
      <c r="S16" s="22"/>
      <c r="T16" s="59"/>
    </row>
    <row r="17" spans="1:20" ht="102" customHeight="1" x14ac:dyDescent="0.35">
      <c r="A17" s="267"/>
      <c r="B17" s="267"/>
      <c r="C17" s="7" t="s">
        <v>379</v>
      </c>
      <c r="D17" s="7" t="s">
        <v>372</v>
      </c>
      <c r="E17" s="34"/>
      <c r="F17" s="34"/>
      <c r="G17" s="34"/>
      <c r="H17" s="34"/>
      <c r="I17" s="34"/>
      <c r="J17" s="34"/>
      <c r="K17" s="34"/>
      <c r="L17" s="34"/>
      <c r="M17" s="34"/>
      <c r="N17" s="34"/>
      <c r="O17" s="34"/>
      <c r="P17" s="34"/>
      <c r="Q17" s="10" t="s">
        <v>388</v>
      </c>
      <c r="R17" s="10" t="s">
        <v>393</v>
      </c>
      <c r="S17" s="22"/>
      <c r="T17" s="59"/>
    </row>
    <row r="18" spans="1:20" ht="142.5" customHeight="1" x14ac:dyDescent="0.35">
      <c r="A18" s="265" t="s">
        <v>33</v>
      </c>
      <c r="B18" s="49" t="s">
        <v>34</v>
      </c>
      <c r="C18" s="43" t="s">
        <v>481</v>
      </c>
      <c r="D18" s="43" t="s">
        <v>465</v>
      </c>
      <c r="E18" s="50"/>
      <c r="F18" s="50"/>
      <c r="G18" s="50"/>
      <c r="H18" s="50"/>
      <c r="I18" s="50"/>
      <c r="J18" s="50"/>
      <c r="K18" s="50"/>
      <c r="L18" s="50"/>
      <c r="M18" s="50"/>
      <c r="N18" s="50"/>
      <c r="O18" s="50"/>
      <c r="P18" s="50"/>
      <c r="Q18" s="43" t="s">
        <v>497</v>
      </c>
      <c r="R18" s="9" t="s">
        <v>512</v>
      </c>
      <c r="S18" s="22"/>
      <c r="T18" s="59"/>
    </row>
    <row r="19" spans="1:20" ht="165.75" customHeight="1" x14ac:dyDescent="0.35">
      <c r="A19" s="266"/>
      <c r="B19" s="57"/>
      <c r="C19" s="43" t="s">
        <v>482</v>
      </c>
      <c r="D19" s="43" t="s">
        <v>466</v>
      </c>
      <c r="E19" s="50"/>
      <c r="F19" s="50"/>
      <c r="G19" s="50"/>
      <c r="H19" s="50"/>
      <c r="I19" s="50"/>
      <c r="J19" s="50"/>
      <c r="K19" s="50"/>
      <c r="L19" s="50"/>
      <c r="M19" s="50"/>
      <c r="N19" s="50"/>
      <c r="O19" s="50"/>
      <c r="P19" s="50"/>
      <c r="Q19" s="43" t="s">
        <v>498</v>
      </c>
      <c r="R19" s="49" t="s">
        <v>513</v>
      </c>
      <c r="S19" s="22"/>
      <c r="T19" s="59"/>
    </row>
    <row r="20" spans="1:20" ht="156" customHeight="1" x14ac:dyDescent="0.35">
      <c r="A20" s="267"/>
      <c r="B20" s="58"/>
      <c r="C20" s="42" t="s">
        <v>483</v>
      </c>
      <c r="D20" s="42" t="s">
        <v>467</v>
      </c>
      <c r="E20" s="44"/>
      <c r="F20" s="44"/>
      <c r="G20" s="45"/>
      <c r="H20" s="46"/>
      <c r="I20" s="46"/>
      <c r="J20" s="47"/>
      <c r="K20" s="46"/>
      <c r="L20" s="46"/>
      <c r="M20" s="46"/>
      <c r="N20" s="46"/>
      <c r="O20" s="47"/>
      <c r="P20" s="45"/>
      <c r="Q20" s="43" t="s">
        <v>499</v>
      </c>
      <c r="R20" s="49" t="s">
        <v>514</v>
      </c>
      <c r="S20" s="22"/>
      <c r="T20" s="59"/>
    </row>
    <row r="21" spans="1:20" ht="150.75" customHeight="1" x14ac:dyDescent="0.35">
      <c r="A21" s="9" t="s">
        <v>496</v>
      </c>
      <c r="B21" s="25" t="s">
        <v>495</v>
      </c>
      <c r="C21" s="11" t="s">
        <v>484</v>
      </c>
      <c r="D21" s="11" t="s">
        <v>468</v>
      </c>
      <c r="E21" s="51"/>
      <c r="F21" s="51"/>
      <c r="G21" s="51"/>
      <c r="H21" s="51"/>
      <c r="I21" s="51"/>
      <c r="J21" s="51"/>
      <c r="K21" s="51"/>
      <c r="L21" s="51"/>
      <c r="M21" s="51"/>
      <c r="N21" s="51"/>
      <c r="O21" s="51"/>
      <c r="P21" s="51"/>
      <c r="Q21" s="43" t="s">
        <v>500</v>
      </c>
      <c r="R21" s="52" t="s">
        <v>515</v>
      </c>
      <c r="S21" s="22">
        <v>1</v>
      </c>
      <c r="T21" s="62" t="s">
        <v>790</v>
      </c>
    </row>
    <row r="22" spans="1:20" ht="155.25" customHeight="1" x14ac:dyDescent="0.35">
      <c r="A22" s="265" t="s">
        <v>43</v>
      </c>
      <c r="B22" s="25" t="s">
        <v>382</v>
      </c>
      <c r="C22" s="43" t="s">
        <v>485</v>
      </c>
      <c r="D22" s="43" t="s">
        <v>469</v>
      </c>
      <c r="E22" s="51"/>
      <c r="F22" s="51"/>
      <c r="G22" s="51"/>
      <c r="H22" s="51"/>
      <c r="I22" s="51"/>
      <c r="J22" s="51"/>
      <c r="K22" s="51"/>
      <c r="L22" s="51"/>
      <c r="M22" s="51"/>
      <c r="N22" s="51"/>
      <c r="O22" s="51"/>
      <c r="P22" s="51"/>
      <c r="Q22" s="43" t="s">
        <v>501</v>
      </c>
      <c r="R22" s="30" t="s">
        <v>753</v>
      </c>
      <c r="S22" s="22"/>
      <c r="T22" s="63"/>
    </row>
    <row r="23" spans="1:20" ht="131.25" customHeight="1" x14ac:dyDescent="0.35">
      <c r="A23" s="266"/>
      <c r="B23" s="266" t="s">
        <v>382</v>
      </c>
      <c r="C23" s="43" t="s">
        <v>486</v>
      </c>
      <c r="D23" s="43" t="s">
        <v>470</v>
      </c>
      <c r="E23" s="51"/>
      <c r="F23" s="51"/>
      <c r="G23" s="51"/>
      <c r="H23" s="51"/>
      <c r="I23" s="51"/>
      <c r="J23" s="51"/>
      <c r="K23" s="51"/>
      <c r="L23" s="51"/>
      <c r="M23" s="51"/>
      <c r="N23" s="51"/>
      <c r="O23" s="51"/>
      <c r="P23" s="51"/>
      <c r="Q23" s="43" t="s">
        <v>502</v>
      </c>
      <c r="R23" s="30" t="s">
        <v>516</v>
      </c>
      <c r="S23" s="22"/>
      <c r="T23" s="59"/>
    </row>
    <row r="24" spans="1:20" ht="84.75" customHeight="1" x14ac:dyDescent="0.35">
      <c r="A24" s="266"/>
      <c r="B24" s="266"/>
      <c r="C24" s="279" t="s">
        <v>487</v>
      </c>
      <c r="D24" s="43" t="s">
        <v>471</v>
      </c>
      <c r="E24" s="51"/>
      <c r="F24" s="51"/>
      <c r="G24" s="51"/>
      <c r="H24" s="51"/>
      <c r="I24" s="51"/>
      <c r="J24" s="51"/>
      <c r="K24" s="51"/>
      <c r="L24" s="51"/>
      <c r="M24" s="51"/>
      <c r="N24" s="51"/>
      <c r="O24" s="51"/>
      <c r="P24" s="51"/>
      <c r="Q24" s="43" t="s">
        <v>503</v>
      </c>
      <c r="R24" s="30" t="s">
        <v>517</v>
      </c>
      <c r="S24" s="22"/>
      <c r="T24" s="59"/>
    </row>
    <row r="25" spans="1:20" ht="98.25" customHeight="1" x14ac:dyDescent="0.35">
      <c r="A25" s="266"/>
      <c r="B25" s="266"/>
      <c r="C25" s="280"/>
      <c r="D25" s="43" t="s">
        <v>472</v>
      </c>
      <c r="E25" s="51"/>
      <c r="F25" s="51"/>
      <c r="G25" s="51"/>
      <c r="H25" s="51"/>
      <c r="I25" s="51"/>
      <c r="J25" s="51"/>
      <c r="K25" s="51"/>
      <c r="L25" s="51"/>
      <c r="M25" s="51"/>
      <c r="N25" s="51"/>
      <c r="O25" s="51"/>
      <c r="P25" s="51"/>
      <c r="Q25" s="43" t="s">
        <v>504</v>
      </c>
      <c r="R25" s="30" t="s">
        <v>518</v>
      </c>
      <c r="S25" s="22"/>
      <c r="T25" s="59"/>
    </row>
    <row r="26" spans="1:20" ht="62.5" x14ac:dyDescent="0.35">
      <c r="A26" s="266"/>
      <c r="B26" s="266"/>
      <c r="C26" s="24" t="s">
        <v>488</v>
      </c>
      <c r="D26" s="43" t="s">
        <v>473</v>
      </c>
      <c r="E26" s="51"/>
      <c r="F26" s="51"/>
      <c r="G26" s="51"/>
      <c r="H26" s="51"/>
      <c r="I26" s="51"/>
      <c r="J26" s="51"/>
      <c r="K26" s="51"/>
      <c r="L26" s="51"/>
      <c r="M26" s="51"/>
      <c r="N26" s="51"/>
      <c r="O26" s="51"/>
      <c r="P26" s="51"/>
      <c r="Q26" s="43" t="s">
        <v>505</v>
      </c>
      <c r="R26" s="30" t="s">
        <v>519</v>
      </c>
      <c r="S26" s="22"/>
      <c r="T26" s="60"/>
    </row>
    <row r="27" spans="1:20" ht="67.5" customHeight="1" x14ac:dyDescent="0.35">
      <c r="A27" s="266"/>
      <c r="B27" s="266"/>
      <c r="C27" s="67" t="s">
        <v>489</v>
      </c>
      <c r="D27" s="70" t="s">
        <v>474</v>
      </c>
      <c r="E27" s="48"/>
      <c r="F27" s="48"/>
      <c r="G27" s="48"/>
      <c r="H27" s="48"/>
      <c r="I27" s="51"/>
      <c r="J27" s="48"/>
      <c r="K27" s="48"/>
      <c r="L27" s="48"/>
      <c r="M27" s="48"/>
      <c r="N27" s="48"/>
      <c r="O27" s="48"/>
      <c r="P27" s="48"/>
      <c r="Q27" s="11" t="s">
        <v>506</v>
      </c>
      <c r="R27" s="7" t="s">
        <v>520</v>
      </c>
      <c r="S27" s="22"/>
      <c r="T27" s="59"/>
    </row>
    <row r="28" spans="1:20" ht="75" x14ac:dyDescent="0.35">
      <c r="A28" s="266"/>
      <c r="B28" s="266"/>
      <c r="C28" s="24" t="s">
        <v>490</v>
      </c>
      <c r="D28" s="43" t="s">
        <v>475</v>
      </c>
      <c r="E28" s="48"/>
      <c r="F28" s="48"/>
      <c r="G28" s="51"/>
      <c r="H28" s="51"/>
      <c r="I28" s="51"/>
      <c r="J28" s="51"/>
      <c r="K28" s="51"/>
      <c r="L28" s="51"/>
      <c r="M28" s="51"/>
      <c r="N28" s="51"/>
      <c r="O28" s="51"/>
      <c r="P28" s="51"/>
      <c r="Q28" s="11" t="s">
        <v>507</v>
      </c>
      <c r="R28" s="7" t="s">
        <v>521</v>
      </c>
      <c r="S28" s="22"/>
      <c r="T28" s="59"/>
    </row>
    <row r="29" spans="1:20" ht="104.25" customHeight="1" x14ac:dyDescent="0.35">
      <c r="A29" s="266"/>
      <c r="B29" s="266"/>
      <c r="C29" s="24" t="s">
        <v>491</v>
      </c>
      <c r="D29" s="43" t="s">
        <v>476</v>
      </c>
      <c r="E29" s="51"/>
      <c r="F29" s="51"/>
      <c r="G29" s="51"/>
      <c r="H29" s="51"/>
      <c r="I29" s="51"/>
      <c r="J29" s="51"/>
      <c r="K29" s="51"/>
      <c r="L29" s="51"/>
      <c r="M29" s="51"/>
      <c r="N29" s="51"/>
      <c r="O29" s="51"/>
      <c r="P29" s="51"/>
      <c r="Q29" s="43" t="s">
        <v>508</v>
      </c>
      <c r="R29" s="30" t="s">
        <v>522</v>
      </c>
      <c r="S29" s="22"/>
      <c r="T29" s="59"/>
    </row>
    <row r="30" spans="1:20" ht="50" x14ac:dyDescent="0.35">
      <c r="A30" s="266"/>
      <c r="B30" s="266"/>
      <c r="C30" s="24" t="s">
        <v>492</v>
      </c>
      <c r="D30" s="11" t="s">
        <v>477</v>
      </c>
      <c r="E30" s="48"/>
      <c r="F30" s="48"/>
      <c r="G30" s="48"/>
      <c r="H30" s="48"/>
      <c r="I30" s="48"/>
      <c r="J30" s="48"/>
      <c r="K30" s="48"/>
      <c r="L30" s="48"/>
      <c r="M30" s="48"/>
      <c r="N30" s="51"/>
      <c r="O30" s="48"/>
      <c r="P30" s="48"/>
      <c r="Q30" s="11" t="s">
        <v>509</v>
      </c>
      <c r="R30" s="7" t="s">
        <v>523</v>
      </c>
      <c r="S30" s="22"/>
      <c r="T30" s="59"/>
    </row>
    <row r="31" spans="1:20" ht="145.5" customHeight="1" x14ac:dyDescent="0.35">
      <c r="A31" s="266"/>
      <c r="B31" s="266"/>
      <c r="C31" s="43" t="s">
        <v>493</v>
      </c>
      <c r="D31" s="43" t="s">
        <v>478</v>
      </c>
      <c r="E31" s="51"/>
      <c r="F31" s="51"/>
      <c r="G31" s="51"/>
      <c r="H31" s="51"/>
      <c r="I31" s="51"/>
      <c r="J31" s="51"/>
      <c r="K31" s="51"/>
      <c r="L31" s="51"/>
      <c r="M31" s="51"/>
      <c r="N31" s="51"/>
      <c r="O31" s="51"/>
      <c r="P31" s="51"/>
      <c r="Q31" s="43" t="s">
        <v>510</v>
      </c>
      <c r="R31" s="17" t="s">
        <v>524</v>
      </c>
      <c r="S31" s="22"/>
      <c r="T31" s="60"/>
    </row>
    <row r="32" spans="1:20" ht="178.5" customHeight="1" x14ac:dyDescent="0.35">
      <c r="A32" s="266"/>
      <c r="B32" s="266"/>
      <c r="C32" s="43" t="s">
        <v>494</v>
      </c>
      <c r="D32" s="43" t="s">
        <v>479</v>
      </c>
      <c r="E32" s="49"/>
      <c r="F32" s="49"/>
      <c r="G32" s="49"/>
      <c r="H32" s="49"/>
      <c r="I32" s="51"/>
      <c r="J32" s="51"/>
      <c r="K32" s="51"/>
      <c r="L32" s="51"/>
      <c r="M32" s="51"/>
      <c r="N32" s="51"/>
      <c r="O32" s="51"/>
      <c r="P32" s="51"/>
      <c r="Q32" s="43" t="s">
        <v>511</v>
      </c>
      <c r="R32" s="30" t="s">
        <v>525</v>
      </c>
      <c r="S32" s="22"/>
      <c r="T32" s="59"/>
    </row>
    <row r="33" spans="1:20" ht="75" x14ac:dyDescent="0.35">
      <c r="A33" s="266"/>
      <c r="B33" s="266"/>
      <c r="C33" s="9" t="s">
        <v>129</v>
      </c>
      <c r="D33" s="11" t="s">
        <v>268</v>
      </c>
      <c r="E33" s="34"/>
      <c r="F33" s="34"/>
      <c r="G33" s="34"/>
      <c r="H33" s="34"/>
      <c r="I33" s="34"/>
      <c r="J33" s="34"/>
      <c r="K33" s="34"/>
      <c r="L33" s="34"/>
      <c r="M33" s="34"/>
      <c r="N33" s="34"/>
      <c r="O33" s="34"/>
      <c r="P33" s="34"/>
      <c r="Q33" s="9" t="s">
        <v>112</v>
      </c>
      <c r="R33" s="9" t="s">
        <v>150</v>
      </c>
      <c r="S33" s="22"/>
      <c r="T33" s="59"/>
    </row>
    <row r="34" spans="1:20" ht="98.25" customHeight="1" x14ac:dyDescent="0.35">
      <c r="A34" s="267"/>
      <c r="B34" s="267"/>
      <c r="C34" s="11" t="s">
        <v>46</v>
      </c>
      <c r="D34" s="11" t="s">
        <v>733</v>
      </c>
      <c r="E34" s="34"/>
      <c r="F34" s="34"/>
      <c r="G34" s="34"/>
      <c r="H34" s="34"/>
      <c r="I34" s="34"/>
      <c r="J34" s="34"/>
      <c r="K34" s="34"/>
      <c r="L34" s="34"/>
      <c r="M34" s="34"/>
      <c r="N34" s="34"/>
      <c r="O34" s="34"/>
      <c r="P34" s="34"/>
      <c r="Q34" s="9" t="s">
        <v>89</v>
      </c>
      <c r="R34" s="41" t="s">
        <v>152</v>
      </c>
      <c r="S34" s="22"/>
      <c r="T34" s="59"/>
    </row>
    <row r="38" spans="1:20" x14ac:dyDescent="0.35">
      <c r="A38" s="6" t="s">
        <v>14</v>
      </c>
      <c r="B38" t="s">
        <v>15</v>
      </c>
      <c r="Q38" s="6" t="s">
        <v>16</v>
      </c>
    </row>
    <row r="40" spans="1:20" x14ac:dyDescent="0.35">
      <c r="A40" s="268" t="s">
        <v>754</v>
      </c>
      <c r="B40" s="269"/>
      <c r="C40" s="270"/>
      <c r="D40" s="1"/>
      <c r="E40" s="12"/>
      <c r="F40" s="1"/>
      <c r="G40" s="1"/>
      <c r="H40" s="1"/>
    </row>
    <row r="41" spans="1:20" x14ac:dyDescent="0.35">
      <c r="A41" s="262" t="s">
        <v>1</v>
      </c>
      <c r="B41" s="262"/>
      <c r="C41" s="20" t="s">
        <v>6</v>
      </c>
      <c r="D41" s="1"/>
      <c r="E41" s="12"/>
      <c r="F41" s="1"/>
      <c r="G41" s="1"/>
      <c r="H41" s="1"/>
    </row>
    <row r="42" spans="1:20" x14ac:dyDescent="0.35">
      <c r="A42" s="263" t="s">
        <v>18</v>
      </c>
      <c r="B42" s="263"/>
      <c r="C42" s="21">
        <f>+AVERAGE(S11:S17)</f>
        <v>0.33333333333333331</v>
      </c>
      <c r="D42" s="1"/>
      <c r="E42" s="12"/>
      <c r="F42" s="1"/>
      <c r="G42" s="1"/>
      <c r="H42" s="1"/>
    </row>
    <row r="43" spans="1:20" x14ac:dyDescent="0.35">
      <c r="A43" s="263" t="s">
        <v>33</v>
      </c>
      <c r="B43" s="263"/>
      <c r="C43" s="21" t="e">
        <f>+AVERAGE(S18:S20)</f>
        <v>#DIV/0!</v>
      </c>
      <c r="D43" s="13"/>
      <c r="E43" s="14"/>
      <c r="F43" s="13"/>
      <c r="G43" s="13"/>
      <c r="H43" s="13"/>
    </row>
    <row r="44" spans="1:20" x14ac:dyDescent="0.35">
      <c r="A44" s="263" t="s">
        <v>38</v>
      </c>
      <c r="B44" s="263"/>
      <c r="C44" s="21">
        <f>+AVERAGE(S21)</f>
        <v>1</v>
      </c>
      <c r="D44" s="1"/>
      <c r="E44" s="14"/>
      <c r="F44" s="1"/>
      <c r="G44" s="1"/>
      <c r="H44" s="1"/>
    </row>
    <row r="45" spans="1:20" x14ac:dyDescent="0.35">
      <c r="A45" s="362" t="s">
        <v>43</v>
      </c>
      <c r="B45" s="362"/>
      <c r="C45" s="21" t="e">
        <f>+AVERAGE(S22:S34)</f>
        <v>#DIV/0!</v>
      </c>
      <c r="D45" s="1"/>
      <c r="E45" s="12"/>
      <c r="F45" s="1"/>
      <c r="G45" s="1"/>
      <c r="H45" s="1"/>
    </row>
    <row r="46" spans="1:20" x14ac:dyDescent="0.35">
      <c r="A46" s="264" t="s">
        <v>90</v>
      </c>
      <c r="B46" s="264"/>
      <c r="C46" s="21" t="e">
        <f>+AVERAGE(C42:C45)</f>
        <v>#DIV/0!</v>
      </c>
      <c r="D46" s="1"/>
      <c r="E46" s="12"/>
      <c r="F46" s="1"/>
      <c r="G46" s="1"/>
      <c r="H46" s="1"/>
    </row>
  </sheetData>
  <mergeCells count="30">
    <mergeCell ref="A46:B46"/>
    <mergeCell ref="C11:C12"/>
    <mergeCell ref="C24:C25"/>
    <mergeCell ref="B11:B17"/>
    <mergeCell ref="B23:B34"/>
    <mergeCell ref="A11:A17"/>
    <mergeCell ref="A18:A20"/>
    <mergeCell ref="A22:A34"/>
    <mergeCell ref="A40:C40"/>
    <mergeCell ref="A41:B41"/>
    <mergeCell ref="A42:B42"/>
    <mergeCell ref="A43:B43"/>
    <mergeCell ref="A44:B44"/>
    <mergeCell ref="A45:B45"/>
    <mergeCell ref="R9:R10"/>
    <mergeCell ref="S9:S10"/>
    <mergeCell ref="T9:T10"/>
    <mergeCell ref="A9:A10"/>
    <mergeCell ref="B9:B10"/>
    <mergeCell ref="C9:C10"/>
    <mergeCell ref="D9:D10"/>
    <mergeCell ref="E9:P9"/>
    <mergeCell ref="Q9:Q10"/>
    <mergeCell ref="A1:D4"/>
    <mergeCell ref="E1:R1"/>
    <mergeCell ref="S1:T1"/>
    <mergeCell ref="E2:R2"/>
    <mergeCell ref="S2:T2"/>
    <mergeCell ref="E3:R4"/>
    <mergeCell ref="S3:T4"/>
  </mergeCells>
  <pageMargins left="0.70866141732283472" right="0.70866141732283472" top="0.35433070866141736" bottom="0.35433070866141736" header="0.31496062992125984" footer="0.31496062992125984"/>
  <pageSetup scale="75"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T45"/>
  <sheetViews>
    <sheetView tabSelected="1" topLeftCell="A3" zoomScaleNormal="100" workbookViewId="0">
      <selection activeCell="D11" sqref="D11"/>
    </sheetView>
  </sheetViews>
  <sheetFormatPr baseColWidth="10" defaultColWidth="11.453125" defaultRowHeight="14" x14ac:dyDescent="0.3"/>
  <cols>
    <col min="1" max="1" width="34.26953125" style="1" customWidth="1"/>
    <col min="2" max="2" width="15.26953125" style="1" customWidth="1"/>
    <col min="3" max="3" width="21.26953125" style="1" customWidth="1"/>
    <col min="4" max="4" width="16.453125" style="1" customWidth="1"/>
    <col min="5" max="13" width="2" style="1" bestFit="1" customWidth="1"/>
    <col min="14" max="16" width="3" style="1" bestFit="1" customWidth="1"/>
    <col min="17" max="17" width="15.54296875" style="1" customWidth="1"/>
    <col min="18" max="18" width="14.54296875" style="1" customWidth="1"/>
    <col min="19" max="19" width="14" style="1" customWidth="1"/>
    <col min="20" max="20" width="17.1796875" style="1" bestFit="1" customWidth="1"/>
    <col min="21" max="21" width="42.1796875" style="1" customWidth="1"/>
    <col min="22" max="16384" width="11.453125" style="1"/>
  </cols>
  <sheetData>
    <row r="1" spans="1:20" ht="22.5"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0" ht="22.5"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0" ht="14.2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0" x14ac:dyDescent="0.3">
      <c r="A4" s="291"/>
      <c r="B4" s="298"/>
      <c r="C4" s="299"/>
      <c r="D4" s="299"/>
      <c r="E4" s="299"/>
      <c r="F4" s="299"/>
      <c r="G4" s="299"/>
      <c r="H4" s="299"/>
      <c r="I4" s="299"/>
      <c r="J4" s="299"/>
      <c r="K4" s="299"/>
      <c r="L4" s="299"/>
      <c r="M4" s="299"/>
      <c r="N4" s="299"/>
      <c r="O4" s="299"/>
      <c r="P4" s="299"/>
      <c r="Q4" s="299"/>
      <c r="R4" s="300"/>
      <c r="S4" s="277"/>
      <c r="T4" s="277"/>
    </row>
    <row r="6" spans="1:20" x14ac:dyDescent="0.3">
      <c r="A6" s="3" t="s">
        <v>854</v>
      </c>
      <c r="D6" s="3"/>
      <c r="E6" s="3"/>
      <c r="F6" s="3"/>
      <c r="G6" s="3"/>
      <c r="H6" s="3"/>
      <c r="I6" s="3"/>
      <c r="J6" s="3"/>
      <c r="K6" s="3"/>
      <c r="L6" s="3"/>
      <c r="M6" s="3"/>
      <c r="N6" s="3"/>
      <c r="O6" s="3"/>
      <c r="P6" s="3"/>
      <c r="Q6" s="3"/>
      <c r="R6" s="4" t="s">
        <v>1237</v>
      </c>
    </row>
    <row r="7" spans="1:20" x14ac:dyDescent="0.3">
      <c r="A7" s="5" t="s">
        <v>845</v>
      </c>
      <c r="D7" s="5"/>
      <c r="E7" s="5"/>
      <c r="F7" s="5"/>
      <c r="G7" s="5"/>
      <c r="H7" s="5"/>
      <c r="I7" s="5"/>
      <c r="J7" s="5"/>
      <c r="K7" s="5"/>
      <c r="L7" s="5"/>
      <c r="M7" s="5"/>
      <c r="N7" s="5"/>
      <c r="O7" s="5"/>
      <c r="P7" s="5"/>
      <c r="Q7" s="5"/>
      <c r="R7" s="5"/>
    </row>
    <row r="9" spans="1:20" ht="15" customHeight="1" x14ac:dyDescent="0.3">
      <c r="A9" s="281" t="s">
        <v>841</v>
      </c>
      <c r="B9" s="281" t="s">
        <v>2</v>
      </c>
      <c r="C9" s="281" t="s">
        <v>17</v>
      </c>
      <c r="D9" s="281" t="s">
        <v>3</v>
      </c>
      <c r="E9" s="281" t="s">
        <v>8</v>
      </c>
      <c r="F9" s="281"/>
      <c r="G9" s="281"/>
      <c r="H9" s="281"/>
      <c r="I9" s="281"/>
      <c r="J9" s="281"/>
      <c r="K9" s="281"/>
      <c r="L9" s="281"/>
      <c r="M9" s="281"/>
      <c r="N9" s="281"/>
      <c r="O9" s="281"/>
      <c r="P9" s="281"/>
      <c r="Q9" s="281" t="s">
        <v>5</v>
      </c>
      <c r="R9" s="281" t="s">
        <v>141</v>
      </c>
      <c r="S9" s="274" t="s">
        <v>6</v>
      </c>
      <c r="T9" s="273" t="s">
        <v>832</v>
      </c>
    </row>
    <row r="10" spans="1:20" x14ac:dyDescent="0.3">
      <c r="A10" s="281"/>
      <c r="B10" s="281"/>
      <c r="C10" s="281"/>
      <c r="D10" s="281"/>
      <c r="E10" s="8">
        <v>1</v>
      </c>
      <c r="F10" s="8">
        <v>2</v>
      </c>
      <c r="G10" s="8">
        <v>3</v>
      </c>
      <c r="H10" s="8">
        <v>4</v>
      </c>
      <c r="I10" s="8">
        <v>5</v>
      </c>
      <c r="J10" s="8">
        <v>6</v>
      </c>
      <c r="K10" s="8">
        <v>7</v>
      </c>
      <c r="L10" s="8">
        <v>8</v>
      </c>
      <c r="M10" s="8">
        <v>9</v>
      </c>
      <c r="N10" s="8">
        <v>10</v>
      </c>
      <c r="O10" s="8">
        <v>11</v>
      </c>
      <c r="P10" s="8">
        <v>12</v>
      </c>
      <c r="Q10" s="281"/>
      <c r="R10" s="281"/>
      <c r="S10" s="275"/>
      <c r="T10" s="273"/>
    </row>
    <row r="11" spans="1:20" ht="100" x14ac:dyDescent="0.3">
      <c r="A11" s="265" t="s">
        <v>838</v>
      </c>
      <c r="B11" s="363" t="s">
        <v>19</v>
      </c>
      <c r="C11" s="279" t="s">
        <v>541</v>
      </c>
      <c r="D11" s="9" t="s">
        <v>526</v>
      </c>
      <c r="E11" s="79"/>
      <c r="F11" s="79"/>
      <c r="G11" s="79"/>
      <c r="H11" s="79"/>
      <c r="I11" s="79"/>
      <c r="J11" s="154"/>
      <c r="K11" s="79"/>
      <c r="L11" s="79"/>
      <c r="M11" s="79"/>
      <c r="N11" s="79"/>
      <c r="O11" s="79"/>
      <c r="P11" s="79"/>
      <c r="Q11" s="9" t="s">
        <v>450</v>
      </c>
      <c r="R11" s="9" t="s">
        <v>153</v>
      </c>
      <c r="S11" s="245">
        <v>0.7</v>
      </c>
      <c r="T11" s="49" t="s">
        <v>1218</v>
      </c>
    </row>
    <row r="12" spans="1:20" ht="75" x14ac:dyDescent="0.3">
      <c r="A12" s="266"/>
      <c r="B12" s="364"/>
      <c r="C12" s="286"/>
      <c r="D12" s="9" t="s">
        <v>769</v>
      </c>
      <c r="E12" s="95"/>
      <c r="F12" s="95"/>
      <c r="G12" s="95"/>
      <c r="H12" s="95"/>
      <c r="I12" s="95"/>
      <c r="J12" s="32"/>
      <c r="K12" s="95"/>
      <c r="L12" s="95"/>
      <c r="M12" s="95"/>
      <c r="N12" s="95"/>
      <c r="O12" s="95"/>
      <c r="P12" s="95"/>
      <c r="Q12" s="9" t="s">
        <v>70</v>
      </c>
      <c r="R12" s="9" t="s">
        <v>143</v>
      </c>
      <c r="S12" s="246">
        <v>0</v>
      </c>
      <c r="T12" s="49" t="s">
        <v>1219</v>
      </c>
    </row>
    <row r="13" spans="1:20" ht="100" x14ac:dyDescent="0.3">
      <c r="A13" s="266"/>
      <c r="B13" s="364"/>
      <c r="C13" s="129" t="s">
        <v>542</v>
      </c>
      <c r="D13" s="9" t="s">
        <v>527</v>
      </c>
      <c r="E13" s="101"/>
      <c r="F13" s="101"/>
      <c r="G13" s="101"/>
      <c r="H13" s="101"/>
      <c r="I13" s="101"/>
      <c r="J13" s="160"/>
      <c r="K13" s="101"/>
      <c r="L13" s="101"/>
      <c r="M13" s="101"/>
      <c r="N13" s="101"/>
      <c r="O13" s="101"/>
      <c r="P13" s="101"/>
      <c r="Q13" s="23" t="s">
        <v>770</v>
      </c>
      <c r="R13" s="113" t="s">
        <v>566</v>
      </c>
      <c r="S13" s="247">
        <v>1</v>
      </c>
      <c r="T13" s="49" t="s">
        <v>976</v>
      </c>
    </row>
    <row r="14" spans="1:20" ht="63" x14ac:dyDescent="0.3">
      <c r="A14" s="266"/>
      <c r="B14" s="364"/>
      <c r="C14" s="129" t="s">
        <v>543</v>
      </c>
      <c r="D14" s="9" t="s">
        <v>528</v>
      </c>
      <c r="E14" s="160"/>
      <c r="F14" s="101"/>
      <c r="G14" s="101"/>
      <c r="H14" s="101"/>
      <c r="I14" s="101"/>
      <c r="J14" s="101"/>
      <c r="K14" s="101"/>
      <c r="L14" s="101"/>
      <c r="M14" s="101"/>
      <c r="N14" s="101"/>
      <c r="O14" s="101"/>
      <c r="P14" s="101"/>
      <c r="Q14" s="23" t="s">
        <v>554</v>
      </c>
      <c r="R14" s="113" t="s">
        <v>567</v>
      </c>
      <c r="S14" s="247">
        <v>1</v>
      </c>
      <c r="T14" s="173" t="s">
        <v>977</v>
      </c>
    </row>
    <row r="15" spans="1:20" ht="50" x14ac:dyDescent="0.3">
      <c r="A15" s="266"/>
      <c r="B15" s="364"/>
      <c r="C15" s="11" t="s">
        <v>544</v>
      </c>
      <c r="D15" s="9" t="s">
        <v>529</v>
      </c>
      <c r="E15" s="101"/>
      <c r="F15" s="101"/>
      <c r="G15" s="101"/>
      <c r="H15" s="101"/>
      <c r="I15" s="101"/>
      <c r="J15" s="160"/>
      <c r="K15" s="101"/>
      <c r="L15" s="101"/>
      <c r="M15" s="101"/>
      <c r="N15" s="101"/>
      <c r="O15" s="101"/>
      <c r="P15" s="101"/>
      <c r="Q15" s="23" t="s">
        <v>555</v>
      </c>
      <c r="R15" s="113" t="s">
        <v>1220</v>
      </c>
      <c r="S15" s="247">
        <v>1</v>
      </c>
      <c r="T15" s="49" t="s">
        <v>978</v>
      </c>
    </row>
    <row r="16" spans="1:20" ht="125" x14ac:dyDescent="0.3">
      <c r="A16" s="266"/>
      <c r="B16" s="364"/>
      <c r="C16" s="7" t="s">
        <v>20</v>
      </c>
      <c r="D16" s="7" t="s">
        <v>48</v>
      </c>
      <c r="E16" s="31"/>
      <c r="F16" s="31"/>
      <c r="G16" s="31"/>
      <c r="H16" s="31"/>
      <c r="I16" s="31"/>
      <c r="J16" s="34"/>
      <c r="K16" s="31"/>
      <c r="L16" s="31"/>
      <c r="M16" s="31"/>
      <c r="N16" s="31"/>
      <c r="O16" s="31"/>
      <c r="P16" s="31"/>
      <c r="Q16" s="10" t="s">
        <v>71</v>
      </c>
      <c r="R16" s="10" t="s">
        <v>750</v>
      </c>
      <c r="S16" s="156" t="s">
        <v>979</v>
      </c>
      <c r="T16" s="49" t="s">
        <v>980</v>
      </c>
    </row>
    <row r="17" spans="1:20" ht="75" x14ac:dyDescent="0.3">
      <c r="A17" s="266"/>
      <c r="B17" s="364"/>
      <c r="C17" s="10" t="s">
        <v>22</v>
      </c>
      <c r="D17" s="7" t="s">
        <v>50</v>
      </c>
      <c r="E17" s="31"/>
      <c r="F17" s="31"/>
      <c r="G17" s="31"/>
      <c r="H17" s="31"/>
      <c r="I17" s="31"/>
      <c r="J17" s="34"/>
      <c r="K17" s="31"/>
      <c r="L17" s="31"/>
      <c r="M17" s="31"/>
      <c r="N17" s="31"/>
      <c r="O17" s="31"/>
      <c r="P17" s="31"/>
      <c r="Q17" s="9" t="s">
        <v>73</v>
      </c>
      <c r="R17" s="9" t="s">
        <v>145</v>
      </c>
      <c r="S17" s="240">
        <v>1</v>
      </c>
      <c r="T17" s="49" t="s">
        <v>981</v>
      </c>
    </row>
    <row r="18" spans="1:20" ht="62.5" x14ac:dyDescent="0.3">
      <c r="A18" s="266"/>
      <c r="B18" s="364"/>
      <c r="C18" s="10" t="s">
        <v>23</v>
      </c>
      <c r="D18" s="7" t="s">
        <v>51</v>
      </c>
      <c r="E18" s="31"/>
      <c r="F18" s="31"/>
      <c r="G18" s="31"/>
      <c r="H18" s="31"/>
      <c r="I18" s="31"/>
      <c r="J18" s="34"/>
      <c r="K18" s="31"/>
      <c r="L18" s="31"/>
      <c r="M18" s="31"/>
      <c r="N18" s="31"/>
      <c r="O18" s="31"/>
      <c r="P18" s="31"/>
      <c r="Q18" s="9" t="s">
        <v>359</v>
      </c>
      <c r="R18" s="10" t="s">
        <v>750</v>
      </c>
      <c r="S18" s="239">
        <v>0</v>
      </c>
      <c r="T18" s="49" t="s">
        <v>982</v>
      </c>
    </row>
    <row r="19" spans="1:20" ht="112.5" x14ac:dyDescent="0.3">
      <c r="A19" s="266"/>
      <c r="B19" s="364"/>
      <c r="C19" s="7" t="s">
        <v>379</v>
      </c>
      <c r="D19" s="7" t="s">
        <v>372</v>
      </c>
      <c r="E19" s="31"/>
      <c r="F19" s="31"/>
      <c r="G19" s="31"/>
      <c r="H19" s="31"/>
      <c r="I19" s="31"/>
      <c r="J19" s="34"/>
      <c r="K19" s="31"/>
      <c r="L19" s="31"/>
      <c r="M19" s="31"/>
      <c r="N19" s="31"/>
      <c r="O19" s="31"/>
      <c r="P19" s="31"/>
      <c r="Q19" s="10" t="s">
        <v>388</v>
      </c>
      <c r="R19" s="10" t="s">
        <v>393</v>
      </c>
      <c r="S19" s="241">
        <f>1.5/2</f>
        <v>0.75</v>
      </c>
      <c r="T19" s="49" t="s">
        <v>983</v>
      </c>
    </row>
    <row r="20" spans="1:20" ht="125" x14ac:dyDescent="0.3">
      <c r="A20" s="265" t="s">
        <v>838</v>
      </c>
      <c r="B20" s="265" t="s">
        <v>34</v>
      </c>
      <c r="C20" s="11" t="s">
        <v>772</v>
      </c>
      <c r="D20" s="11" t="s">
        <v>771</v>
      </c>
      <c r="E20" s="31"/>
      <c r="F20" s="31"/>
      <c r="G20" s="34"/>
      <c r="H20" s="31"/>
      <c r="I20" s="31"/>
      <c r="J20" s="34"/>
      <c r="K20" s="31"/>
      <c r="L20" s="31"/>
      <c r="M20" s="31"/>
      <c r="N20" s="31"/>
      <c r="O20" s="31"/>
      <c r="P20" s="31"/>
      <c r="Q20" s="9" t="s">
        <v>361</v>
      </c>
      <c r="R20" s="41" t="s">
        <v>394</v>
      </c>
      <c r="S20" s="240">
        <v>1</v>
      </c>
      <c r="T20" s="49" t="s">
        <v>984</v>
      </c>
    </row>
    <row r="21" spans="1:20" ht="87.5" x14ac:dyDescent="0.3">
      <c r="A21" s="267"/>
      <c r="B21" s="267"/>
      <c r="C21" s="9" t="s">
        <v>545</v>
      </c>
      <c r="D21" s="9" t="s">
        <v>530</v>
      </c>
      <c r="E21" s="31"/>
      <c r="F21" s="31"/>
      <c r="G21" s="31"/>
      <c r="H21" s="31"/>
      <c r="I21" s="31"/>
      <c r="J21" s="34"/>
      <c r="K21" s="31"/>
      <c r="L21" s="31"/>
      <c r="M21" s="31"/>
      <c r="N21" s="31"/>
      <c r="O21" s="31"/>
      <c r="P21" s="31"/>
      <c r="Q21" s="9" t="s">
        <v>556</v>
      </c>
      <c r="R21" s="53" t="s">
        <v>985</v>
      </c>
      <c r="S21" s="240">
        <v>0.8</v>
      </c>
      <c r="T21" s="49" t="s">
        <v>986</v>
      </c>
    </row>
    <row r="22" spans="1:20" ht="100" x14ac:dyDescent="0.3">
      <c r="A22" s="265" t="s">
        <v>838</v>
      </c>
      <c r="B22" s="265" t="s">
        <v>280</v>
      </c>
      <c r="C22" s="9" t="s">
        <v>546</v>
      </c>
      <c r="D22" s="9" t="s">
        <v>531</v>
      </c>
      <c r="E22" s="34"/>
      <c r="F22" s="34"/>
      <c r="G22" s="34"/>
      <c r="H22" s="34"/>
      <c r="I22" s="34"/>
      <c r="J22" s="34"/>
      <c r="K22" s="31"/>
      <c r="L22" s="31"/>
      <c r="M22" s="31"/>
      <c r="N22" s="31"/>
      <c r="O22" s="31"/>
      <c r="P22" s="31"/>
      <c r="Q22" s="9" t="s">
        <v>557</v>
      </c>
      <c r="R22" s="10" t="s">
        <v>568</v>
      </c>
      <c r="S22" s="239">
        <v>0.5</v>
      </c>
      <c r="T22" s="49" t="s">
        <v>1221</v>
      </c>
    </row>
    <row r="23" spans="1:20" ht="112.5" x14ac:dyDescent="0.3">
      <c r="A23" s="266"/>
      <c r="B23" s="266"/>
      <c r="C23" s="9" t="s">
        <v>547</v>
      </c>
      <c r="D23" s="9" t="s">
        <v>532</v>
      </c>
      <c r="E23" s="31"/>
      <c r="F23" s="31"/>
      <c r="G23" s="31"/>
      <c r="H23" s="31"/>
      <c r="I23" s="31"/>
      <c r="J23" s="34"/>
      <c r="K23" s="31"/>
      <c r="L23" s="31"/>
      <c r="M23" s="31"/>
      <c r="N23" s="31"/>
      <c r="O23" s="31"/>
      <c r="P23" s="31"/>
      <c r="Q23" s="9" t="s">
        <v>558</v>
      </c>
      <c r="R23" s="9" t="s">
        <v>569</v>
      </c>
      <c r="S23" s="240">
        <v>1</v>
      </c>
      <c r="T23" s="49" t="s">
        <v>1222</v>
      </c>
    </row>
    <row r="24" spans="1:20" ht="150" x14ac:dyDescent="0.3">
      <c r="A24" s="266"/>
      <c r="B24" s="266"/>
      <c r="C24" s="265" t="s">
        <v>548</v>
      </c>
      <c r="D24" s="9" t="s">
        <v>533</v>
      </c>
      <c r="E24" s="31"/>
      <c r="F24" s="31"/>
      <c r="G24" s="31"/>
      <c r="H24" s="31"/>
      <c r="I24" s="31"/>
      <c r="J24" s="34"/>
      <c r="K24" s="31"/>
      <c r="L24" s="36"/>
      <c r="M24" s="31"/>
      <c r="N24" s="31"/>
      <c r="O24" s="31"/>
      <c r="P24" s="31"/>
      <c r="Q24" s="9" t="s">
        <v>559</v>
      </c>
      <c r="R24" s="9" t="s">
        <v>803</v>
      </c>
      <c r="S24" s="239">
        <v>0.5</v>
      </c>
      <c r="T24" s="49" t="s">
        <v>987</v>
      </c>
    </row>
    <row r="25" spans="1:20" ht="100" x14ac:dyDescent="0.3">
      <c r="A25" s="266"/>
      <c r="B25" s="266"/>
      <c r="C25" s="266"/>
      <c r="D25" s="9" t="s">
        <v>534</v>
      </c>
      <c r="E25" s="31"/>
      <c r="F25" s="31"/>
      <c r="G25" s="31"/>
      <c r="H25" s="31"/>
      <c r="I25" s="31"/>
      <c r="J25" s="34"/>
      <c r="K25" s="31"/>
      <c r="L25" s="31"/>
      <c r="M25" s="31"/>
      <c r="N25" s="31"/>
      <c r="O25" s="31"/>
      <c r="P25" s="31"/>
      <c r="Q25" s="10" t="s">
        <v>560</v>
      </c>
      <c r="R25" s="9" t="s">
        <v>804</v>
      </c>
      <c r="S25" s="239">
        <v>0</v>
      </c>
      <c r="T25" s="49" t="s">
        <v>988</v>
      </c>
    </row>
    <row r="26" spans="1:20" ht="75" x14ac:dyDescent="0.3">
      <c r="A26" s="266"/>
      <c r="B26" s="266"/>
      <c r="C26" s="267"/>
      <c r="D26" s="9" t="s">
        <v>535</v>
      </c>
      <c r="E26" s="31"/>
      <c r="F26" s="31"/>
      <c r="G26" s="31"/>
      <c r="H26" s="31"/>
      <c r="I26" s="31"/>
      <c r="J26" s="34"/>
      <c r="K26" s="31"/>
      <c r="L26" s="31"/>
      <c r="M26" s="31"/>
      <c r="N26" s="31"/>
      <c r="O26" s="31"/>
      <c r="P26" s="31"/>
      <c r="Q26" s="9" t="s">
        <v>561</v>
      </c>
      <c r="R26" s="9" t="s">
        <v>570</v>
      </c>
      <c r="S26" s="239">
        <v>0</v>
      </c>
      <c r="T26" s="49" t="s">
        <v>988</v>
      </c>
    </row>
    <row r="27" spans="1:20" ht="63" x14ac:dyDescent="0.3">
      <c r="A27" s="266"/>
      <c r="B27" s="266"/>
      <c r="C27" s="128" t="s">
        <v>549</v>
      </c>
      <c r="D27" s="9" t="s">
        <v>536</v>
      </c>
      <c r="E27" s="31"/>
      <c r="F27" s="31"/>
      <c r="G27" s="31"/>
      <c r="H27" s="31"/>
      <c r="I27" s="31"/>
      <c r="J27" s="34"/>
      <c r="K27" s="31"/>
      <c r="L27" s="31"/>
      <c r="M27" s="31"/>
      <c r="N27" s="31"/>
      <c r="O27" s="31"/>
      <c r="P27" s="31"/>
      <c r="Q27" s="9" t="s">
        <v>562</v>
      </c>
      <c r="R27" s="9" t="s">
        <v>571</v>
      </c>
      <c r="S27" s="239">
        <v>0</v>
      </c>
      <c r="T27" s="173" t="s">
        <v>989</v>
      </c>
    </row>
    <row r="28" spans="1:20" ht="112.5" x14ac:dyDescent="0.3">
      <c r="A28" s="266"/>
      <c r="B28" s="266"/>
      <c r="C28" s="9" t="s">
        <v>550</v>
      </c>
      <c r="D28" s="9" t="s">
        <v>537</v>
      </c>
      <c r="E28" s="31"/>
      <c r="F28" s="31"/>
      <c r="G28" s="31"/>
      <c r="H28" s="31"/>
      <c r="I28" s="31"/>
      <c r="J28" s="34"/>
      <c r="K28" s="31"/>
      <c r="L28" s="31"/>
      <c r="M28" s="31"/>
      <c r="N28" s="31"/>
      <c r="O28" s="31"/>
      <c r="P28" s="31"/>
      <c r="Q28" s="9" t="s">
        <v>563</v>
      </c>
      <c r="R28" s="9" t="s">
        <v>572</v>
      </c>
      <c r="S28" s="239">
        <v>0</v>
      </c>
      <c r="T28" s="49" t="s">
        <v>989</v>
      </c>
    </row>
    <row r="29" spans="1:20" ht="62.5" x14ac:dyDescent="0.3">
      <c r="A29" s="266"/>
      <c r="B29" s="266"/>
      <c r="C29" s="9" t="s">
        <v>551</v>
      </c>
      <c r="D29" s="9" t="s">
        <v>538</v>
      </c>
      <c r="E29" s="31"/>
      <c r="F29" s="31"/>
      <c r="G29" s="31"/>
      <c r="H29" s="31"/>
      <c r="I29" s="31"/>
      <c r="J29" s="34"/>
      <c r="K29" s="31"/>
      <c r="L29" s="31"/>
      <c r="M29" s="31"/>
      <c r="N29" s="31"/>
      <c r="O29" s="31"/>
      <c r="P29" s="31"/>
      <c r="Q29" s="9" t="s">
        <v>564</v>
      </c>
      <c r="R29" s="9" t="s">
        <v>573</v>
      </c>
      <c r="S29" s="239">
        <v>0</v>
      </c>
      <c r="T29" s="49" t="s">
        <v>990</v>
      </c>
    </row>
    <row r="30" spans="1:20" ht="75" x14ac:dyDescent="0.3">
      <c r="A30" s="266"/>
      <c r="B30" s="266"/>
      <c r="C30" s="7" t="s">
        <v>358</v>
      </c>
      <c r="D30" s="30" t="s">
        <v>794</v>
      </c>
      <c r="E30" s="27"/>
      <c r="F30" s="27"/>
      <c r="G30" s="27"/>
      <c r="H30" s="27"/>
      <c r="I30" s="27"/>
      <c r="J30" s="153"/>
      <c r="K30" s="27"/>
      <c r="L30" s="27"/>
      <c r="M30" s="27"/>
      <c r="N30" s="27"/>
      <c r="O30" s="27"/>
      <c r="P30" s="27"/>
      <c r="Q30" s="18" t="s">
        <v>362</v>
      </c>
      <c r="R30" s="10" t="s">
        <v>365</v>
      </c>
      <c r="S30" s="240">
        <v>1</v>
      </c>
      <c r="T30" s="49" t="s">
        <v>1223</v>
      </c>
    </row>
    <row r="31" spans="1:20" ht="50" x14ac:dyDescent="0.3">
      <c r="A31" s="266"/>
      <c r="B31" s="266"/>
      <c r="C31" s="7" t="s">
        <v>552</v>
      </c>
      <c r="D31" s="7" t="s">
        <v>539</v>
      </c>
      <c r="E31" s="27"/>
      <c r="F31" s="27"/>
      <c r="G31" s="27"/>
      <c r="H31" s="27"/>
      <c r="I31" s="27"/>
      <c r="J31" s="153"/>
      <c r="K31" s="27"/>
      <c r="L31" s="27"/>
      <c r="M31" s="27"/>
      <c r="N31" s="27"/>
      <c r="O31" s="27"/>
      <c r="P31" s="27"/>
      <c r="Q31" s="18" t="s">
        <v>363</v>
      </c>
      <c r="R31" s="10" t="s">
        <v>366</v>
      </c>
      <c r="S31" s="240">
        <v>1</v>
      </c>
      <c r="T31" s="49" t="s">
        <v>991</v>
      </c>
    </row>
    <row r="32" spans="1:20" ht="100" x14ac:dyDescent="0.3">
      <c r="A32" s="266"/>
      <c r="B32" s="266"/>
      <c r="C32" s="9" t="s">
        <v>129</v>
      </c>
      <c r="D32" s="11" t="s">
        <v>97</v>
      </c>
      <c r="E32" s="31"/>
      <c r="F32" s="31"/>
      <c r="G32" s="31"/>
      <c r="H32" s="31"/>
      <c r="I32" s="31"/>
      <c r="J32" s="34"/>
      <c r="K32" s="31"/>
      <c r="L32" s="31"/>
      <c r="M32" s="31"/>
      <c r="N32" s="31"/>
      <c r="O32" s="31"/>
      <c r="P32" s="31"/>
      <c r="Q32" s="9" t="s">
        <v>112</v>
      </c>
      <c r="R32" s="9" t="s">
        <v>150</v>
      </c>
      <c r="S32" s="239">
        <v>0</v>
      </c>
      <c r="T32" s="49" t="s">
        <v>992</v>
      </c>
    </row>
    <row r="33" spans="1:20" ht="125" x14ac:dyDescent="0.3">
      <c r="A33" s="267"/>
      <c r="B33" s="267"/>
      <c r="C33" s="9" t="s">
        <v>553</v>
      </c>
      <c r="D33" s="9" t="s">
        <v>540</v>
      </c>
      <c r="E33" s="34"/>
      <c r="F33" s="34"/>
      <c r="G33" s="34"/>
      <c r="H33" s="34"/>
      <c r="I33" s="34"/>
      <c r="J33" s="34"/>
      <c r="K33" s="31"/>
      <c r="L33" s="31"/>
      <c r="M33" s="31"/>
      <c r="N33" s="31"/>
      <c r="O33" s="31"/>
      <c r="P33" s="31"/>
      <c r="Q33" s="9" t="s">
        <v>565</v>
      </c>
      <c r="R33" s="9" t="s">
        <v>928</v>
      </c>
      <c r="S33" s="239">
        <v>0.5</v>
      </c>
      <c r="T33" s="49" t="s">
        <v>993</v>
      </c>
    </row>
    <row r="38" spans="1:20" x14ac:dyDescent="0.3">
      <c r="A38" s="13" t="s">
        <v>14</v>
      </c>
      <c r="B38" s="1" t="s">
        <v>15</v>
      </c>
      <c r="Q38" s="13" t="s">
        <v>16</v>
      </c>
    </row>
    <row r="40" spans="1:20" x14ac:dyDescent="0.3">
      <c r="A40" s="268" t="s">
        <v>853</v>
      </c>
      <c r="B40" s="269"/>
      <c r="C40" s="270"/>
      <c r="E40" s="12"/>
    </row>
    <row r="41" spans="1:20" x14ac:dyDescent="0.3">
      <c r="A41" s="262" t="s">
        <v>841</v>
      </c>
      <c r="B41" s="262"/>
      <c r="C41" s="20" t="s">
        <v>6</v>
      </c>
      <c r="E41" s="12"/>
    </row>
    <row r="42" spans="1:20" x14ac:dyDescent="0.3">
      <c r="A42" s="263" t="s">
        <v>838</v>
      </c>
      <c r="B42" s="263"/>
      <c r="C42" s="21">
        <f>+AVERAGE(S11:S33)</f>
        <v>0.53409090909090906</v>
      </c>
      <c r="E42" s="12"/>
    </row>
    <row r="43" spans="1:20" x14ac:dyDescent="0.3">
      <c r="A43" s="264" t="s">
        <v>90</v>
      </c>
      <c r="B43" s="264"/>
      <c r="C43" s="87">
        <f>+AVERAGE(C42:C42)</f>
        <v>0.53409090909090906</v>
      </c>
      <c r="D43" s="1" t="s">
        <v>831</v>
      </c>
      <c r="E43" s="14"/>
      <c r="F43" s="13"/>
      <c r="G43" s="13"/>
      <c r="H43" s="13"/>
    </row>
    <row r="44" spans="1:20" x14ac:dyDescent="0.3">
      <c r="E44" s="12"/>
    </row>
    <row r="45" spans="1:20" x14ac:dyDescent="0.3">
      <c r="E45" s="12"/>
    </row>
  </sheetData>
  <mergeCells count="28">
    <mergeCell ref="T9:T10"/>
    <mergeCell ref="S9:S10"/>
    <mergeCell ref="A43:B43"/>
    <mergeCell ref="C11:C12"/>
    <mergeCell ref="C24:C26"/>
    <mergeCell ref="B11:B19"/>
    <mergeCell ref="B20:B21"/>
    <mergeCell ref="B22:B33"/>
    <mergeCell ref="A11:A19"/>
    <mergeCell ref="A20:A21"/>
    <mergeCell ref="A22:A33"/>
    <mergeCell ref="A40:C40"/>
    <mergeCell ref="A41:B41"/>
    <mergeCell ref="A42:B42"/>
    <mergeCell ref="R9:R10"/>
    <mergeCell ref="A9:A10"/>
    <mergeCell ref="B9:B10"/>
    <mergeCell ref="C9:C10"/>
    <mergeCell ref="D9:D10"/>
    <mergeCell ref="E9:P9"/>
    <mergeCell ref="Q9:Q10"/>
    <mergeCell ref="S1:T1"/>
    <mergeCell ref="S2:T2"/>
    <mergeCell ref="S3:T4"/>
    <mergeCell ref="A1:A4"/>
    <mergeCell ref="B1:R1"/>
    <mergeCell ref="B2:R2"/>
    <mergeCell ref="B3:R4"/>
  </mergeCells>
  <pageMargins left="0.70866141732283472" right="0.70866141732283472" top="0.74803149606299213" bottom="0.74803149606299213" header="0.31496062992125984" footer="0.31496062992125984"/>
  <pageSetup scale="80" orientation="landscape" r:id="rId1"/>
  <drawing r:id="rId2"/>
  <legacyDrawing r:id="rId3"/>
  <oleObjects>
    <mc:AlternateContent xmlns:mc="http://schemas.openxmlformats.org/markup-compatibility/2006">
      <mc:Choice Requires="x14">
        <oleObject progId="Visio.Drawing.11" shapeId="13313" r:id="rId4">
          <objectPr defaultSize="0" autoPict="0" r:id="rId5">
            <anchor moveWithCells="1" sizeWithCells="1">
              <from>
                <xdr:col>0</xdr:col>
                <xdr:colOff>171450</xdr:colOff>
                <xdr:row>0</xdr:row>
                <xdr:rowOff>57150</xdr:rowOff>
              </from>
              <to>
                <xdr:col>0</xdr:col>
                <xdr:colOff>2152650</xdr:colOff>
                <xdr:row>3</xdr:row>
                <xdr:rowOff>171450</xdr:rowOff>
              </to>
            </anchor>
          </objectPr>
        </oleObject>
      </mc:Choice>
      <mc:Fallback>
        <oleObject progId="Visio.Drawing.11" shapeId="13313" r:id="rId4"/>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U39"/>
  <sheetViews>
    <sheetView zoomScaleNormal="100" workbookViewId="0">
      <selection activeCell="R6" sqref="R6"/>
    </sheetView>
  </sheetViews>
  <sheetFormatPr baseColWidth="10" defaultColWidth="11.453125" defaultRowHeight="14" x14ac:dyDescent="0.3"/>
  <cols>
    <col min="1" max="1" width="30.7265625" style="1" customWidth="1"/>
    <col min="2" max="2" width="20.26953125" style="1" customWidth="1"/>
    <col min="3" max="3" width="25.1796875" style="1" customWidth="1"/>
    <col min="4" max="4" width="15.26953125" style="1" customWidth="1"/>
    <col min="5" max="13" width="2" style="1" bestFit="1" customWidth="1"/>
    <col min="14" max="16" width="3" style="1" bestFit="1" customWidth="1"/>
    <col min="17" max="17" width="15.54296875" style="1" customWidth="1"/>
    <col min="18" max="18" width="31" style="1" bestFit="1" customWidth="1"/>
    <col min="19" max="19" width="14.1796875" style="1" customWidth="1"/>
    <col min="20" max="20" width="19.7265625" style="1" bestFit="1" customWidth="1"/>
    <col min="21" max="21" width="55.1796875" style="1" customWidth="1"/>
    <col min="22" max="16384" width="11.453125" style="1"/>
  </cols>
  <sheetData>
    <row r="1" spans="1:20" ht="22.5"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0" ht="22.5"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0" ht="14.2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0" x14ac:dyDescent="0.3">
      <c r="A4" s="291"/>
      <c r="B4" s="298"/>
      <c r="C4" s="299"/>
      <c r="D4" s="299"/>
      <c r="E4" s="299"/>
      <c r="F4" s="299"/>
      <c r="G4" s="299"/>
      <c r="H4" s="299"/>
      <c r="I4" s="299"/>
      <c r="J4" s="299"/>
      <c r="K4" s="299"/>
      <c r="L4" s="299"/>
      <c r="M4" s="299"/>
      <c r="N4" s="299"/>
      <c r="O4" s="299"/>
      <c r="P4" s="299"/>
      <c r="Q4" s="299"/>
      <c r="R4" s="300"/>
      <c r="S4" s="277"/>
      <c r="T4" s="277"/>
    </row>
    <row r="6" spans="1:20" ht="15.5" x14ac:dyDescent="0.35">
      <c r="A6" s="3" t="s">
        <v>737</v>
      </c>
      <c r="D6" s="3"/>
      <c r="E6" s="3"/>
      <c r="F6" s="3"/>
      <c r="G6" s="3"/>
      <c r="H6" s="3"/>
      <c r="I6" s="3"/>
      <c r="J6" s="3"/>
      <c r="K6" s="3"/>
      <c r="L6" s="3"/>
      <c r="M6" s="3"/>
      <c r="N6" s="3"/>
      <c r="O6" s="3"/>
      <c r="P6" s="3"/>
      <c r="Q6" s="3"/>
      <c r="R6" s="4" t="s">
        <v>1237</v>
      </c>
    </row>
    <row r="7" spans="1:20" x14ac:dyDescent="0.3">
      <c r="A7" s="5" t="s">
        <v>842</v>
      </c>
      <c r="D7" s="5"/>
      <c r="E7" s="5"/>
      <c r="F7" s="5"/>
      <c r="G7" s="5"/>
      <c r="H7" s="5"/>
      <c r="I7" s="5"/>
      <c r="J7" s="5"/>
      <c r="K7" s="5"/>
      <c r="L7" s="5"/>
      <c r="M7" s="5"/>
      <c r="N7" s="5"/>
      <c r="O7" s="5"/>
      <c r="P7" s="5"/>
      <c r="Q7" s="5"/>
      <c r="R7" s="5"/>
    </row>
    <row r="9" spans="1:20" ht="15" customHeight="1" x14ac:dyDescent="0.3">
      <c r="A9" s="281" t="s">
        <v>841</v>
      </c>
      <c r="B9" s="287" t="s">
        <v>2</v>
      </c>
      <c r="C9" s="287" t="s">
        <v>17</v>
      </c>
      <c r="D9" s="281" t="s">
        <v>3</v>
      </c>
      <c r="E9" s="281" t="s">
        <v>8</v>
      </c>
      <c r="F9" s="281"/>
      <c r="G9" s="281"/>
      <c r="H9" s="281"/>
      <c r="I9" s="281"/>
      <c r="J9" s="281"/>
      <c r="K9" s="281"/>
      <c r="L9" s="281"/>
      <c r="M9" s="281"/>
      <c r="N9" s="281"/>
      <c r="O9" s="281"/>
      <c r="P9" s="281"/>
      <c r="Q9" s="281" t="s">
        <v>5</v>
      </c>
      <c r="R9" s="281" t="s">
        <v>4</v>
      </c>
      <c r="S9" s="287" t="s">
        <v>6</v>
      </c>
      <c r="T9" s="303" t="s">
        <v>7</v>
      </c>
    </row>
    <row r="10" spans="1:20" x14ac:dyDescent="0.3">
      <c r="A10" s="281"/>
      <c r="B10" s="288"/>
      <c r="C10" s="288"/>
      <c r="D10" s="281"/>
      <c r="E10" s="8">
        <v>1</v>
      </c>
      <c r="F10" s="8">
        <v>2</v>
      </c>
      <c r="G10" s="8">
        <v>3</v>
      </c>
      <c r="H10" s="8">
        <v>4</v>
      </c>
      <c r="I10" s="8">
        <v>5</v>
      </c>
      <c r="J10" s="8">
        <v>6</v>
      </c>
      <c r="K10" s="8">
        <v>7</v>
      </c>
      <c r="L10" s="8">
        <v>8</v>
      </c>
      <c r="M10" s="8">
        <v>9</v>
      </c>
      <c r="N10" s="8">
        <v>10</v>
      </c>
      <c r="O10" s="8">
        <v>11</v>
      </c>
      <c r="P10" s="8">
        <v>12</v>
      </c>
      <c r="Q10" s="281"/>
      <c r="R10" s="281"/>
      <c r="S10" s="288"/>
      <c r="T10" s="303"/>
    </row>
    <row r="11" spans="1:20" ht="100" x14ac:dyDescent="0.3">
      <c r="A11" s="310" t="s">
        <v>838</v>
      </c>
      <c r="B11" s="363" t="s">
        <v>19</v>
      </c>
      <c r="C11" s="279" t="s">
        <v>581</v>
      </c>
      <c r="D11" s="9" t="s">
        <v>589</v>
      </c>
      <c r="E11" s="31"/>
      <c r="F11" s="34"/>
      <c r="G11" s="31"/>
      <c r="H11" s="34"/>
      <c r="I11" s="31"/>
      <c r="J11" s="34"/>
      <c r="K11" s="31"/>
      <c r="L11" s="31"/>
      <c r="M11" s="31"/>
      <c r="N11" s="31"/>
      <c r="O11" s="31"/>
      <c r="P11" s="31"/>
      <c r="Q11" s="9" t="s">
        <v>450</v>
      </c>
      <c r="R11" s="9" t="s">
        <v>153</v>
      </c>
      <c r="S11" s="230">
        <v>0.55000000000000004</v>
      </c>
      <c r="T11" s="142" t="s">
        <v>1188</v>
      </c>
    </row>
    <row r="12" spans="1:20" ht="75" x14ac:dyDescent="0.3">
      <c r="A12" s="311"/>
      <c r="B12" s="364"/>
      <c r="C12" s="286"/>
      <c r="D12" s="9" t="s">
        <v>779</v>
      </c>
      <c r="E12" s="31"/>
      <c r="F12" s="34"/>
      <c r="G12" s="31"/>
      <c r="H12" s="34"/>
      <c r="I12" s="31"/>
      <c r="J12" s="34"/>
      <c r="K12" s="95"/>
      <c r="L12" s="95"/>
      <c r="M12" s="95"/>
      <c r="N12" s="95"/>
      <c r="O12" s="95"/>
      <c r="P12" s="95"/>
      <c r="Q12" s="9" t="s">
        <v>70</v>
      </c>
      <c r="R12" s="9" t="s">
        <v>143</v>
      </c>
      <c r="S12" s="230">
        <v>0.55000000000000004</v>
      </c>
      <c r="T12" s="142" t="s">
        <v>1188</v>
      </c>
    </row>
    <row r="13" spans="1:20" ht="125" x14ac:dyDescent="0.3">
      <c r="A13" s="311"/>
      <c r="B13" s="364"/>
      <c r="C13" s="7" t="s">
        <v>20</v>
      </c>
      <c r="D13" s="7" t="s">
        <v>48</v>
      </c>
      <c r="E13" s="31"/>
      <c r="F13" s="31"/>
      <c r="G13" s="31"/>
      <c r="H13" s="31"/>
      <c r="I13" s="31"/>
      <c r="J13" s="31"/>
      <c r="K13" s="31"/>
      <c r="L13" s="31"/>
      <c r="M13" s="31"/>
      <c r="N13" s="31"/>
      <c r="O13" s="31"/>
      <c r="P13" s="31"/>
      <c r="Q13" s="10" t="s">
        <v>71</v>
      </c>
      <c r="R13" s="10" t="s">
        <v>756</v>
      </c>
      <c r="S13" s="85" t="s">
        <v>930</v>
      </c>
      <c r="T13" s="142"/>
    </row>
    <row r="14" spans="1:20" ht="87.5" x14ac:dyDescent="0.3">
      <c r="A14" s="311"/>
      <c r="B14" s="364"/>
      <c r="C14" s="10" t="s">
        <v>22</v>
      </c>
      <c r="D14" s="7" t="s">
        <v>50</v>
      </c>
      <c r="E14" s="31"/>
      <c r="F14" s="31"/>
      <c r="G14" s="31"/>
      <c r="H14" s="31"/>
      <c r="I14" s="31"/>
      <c r="J14" s="34"/>
      <c r="K14" s="31"/>
      <c r="L14" s="31"/>
      <c r="M14" s="31"/>
      <c r="N14" s="31"/>
      <c r="O14" s="31"/>
      <c r="P14" s="31"/>
      <c r="Q14" s="9" t="s">
        <v>73</v>
      </c>
      <c r="R14" s="9" t="s">
        <v>145</v>
      </c>
      <c r="S14" s="229">
        <v>1</v>
      </c>
      <c r="T14" s="142" t="s">
        <v>1189</v>
      </c>
    </row>
    <row r="15" spans="1:20" ht="62.5" x14ac:dyDescent="0.3">
      <c r="A15" s="311"/>
      <c r="B15" s="364"/>
      <c r="C15" s="10" t="s">
        <v>23</v>
      </c>
      <c r="D15" s="7" t="s">
        <v>51</v>
      </c>
      <c r="E15" s="31"/>
      <c r="F15" s="31"/>
      <c r="G15" s="31"/>
      <c r="H15" s="31"/>
      <c r="I15" s="31"/>
      <c r="J15" s="31"/>
      <c r="K15" s="31"/>
      <c r="L15" s="31"/>
      <c r="M15" s="31"/>
      <c r="N15" s="31"/>
      <c r="O15" s="31"/>
      <c r="P15" s="31"/>
      <c r="Q15" s="9" t="s">
        <v>359</v>
      </c>
      <c r="R15" s="10" t="s">
        <v>750</v>
      </c>
      <c r="S15" s="228">
        <v>0</v>
      </c>
      <c r="T15" s="142" t="s">
        <v>1190</v>
      </c>
    </row>
    <row r="16" spans="1:20" ht="150" x14ac:dyDescent="0.3">
      <c r="A16" s="312"/>
      <c r="B16" s="365"/>
      <c r="C16" s="23" t="s">
        <v>357</v>
      </c>
      <c r="D16" s="11" t="s">
        <v>356</v>
      </c>
      <c r="E16" s="95"/>
      <c r="F16" s="95"/>
      <c r="G16" s="95"/>
      <c r="H16" s="95"/>
      <c r="I16" s="95"/>
      <c r="J16" s="95"/>
      <c r="K16" s="95"/>
      <c r="L16" s="95"/>
      <c r="M16" s="95"/>
      <c r="N16" s="95"/>
      <c r="O16" s="95"/>
      <c r="P16" s="95"/>
      <c r="Q16" s="7" t="s">
        <v>360</v>
      </c>
      <c r="R16" s="41" t="s">
        <v>364</v>
      </c>
      <c r="S16" s="85" t="s">
        <v>930</v>
      </c>
      <c r="T16" s="54" t="s">
        <v>1191</v>
      </c>
    </row>
    <row r="17" spans="1:21" ht="162" customHeight="1" x14ac:dyDescent="0.3">
      <c r="A17" s="314" t="s">
        <v>838</v>
      </c>
      <c r="B17" s="366" t="s">
        <v>34</v>
      </c>
      <c r="C17" s="11" t="s">
        <v>798</v>
      </c>
      <c r="D17" s="11" t="s">
        <v>797</v>
      </c>
      <c r="E17" s="31"/>
      <c r="F17" s="31"/>
      <c r="G17" s="34"/>
      <c r="H17" s="31"/>
      <c r="I17" s="31"/>
      <c r="J17" s="34"/>
      <c r="K17" s="31"/>
      <c r="L17" s="31"/>
      <c r="M17" s="31"/>
      <c r="N17" s="31"/>
      <c r="O17" s="31"/>
      <c r="P17" s="31"/>
      <c r="Q17" s="9" t="s">
        <v>361</v>
      </c>
      <c r="R17" s="39" t="s">
        <v>394</v>
      </c>
      <c r="S17" s="230">
        <v>0.7</v>
      </c>
      <c r="T17" s="54" t="s">
        <v>1192</v>
      </c>
    </row>
    <row r="18" spans="1:21" ht="134.25" customHeight="1" x14ac:dyDescent="0.3">
      <c r="A18" s="316"/>
      <c r="B18" s="367"/>
      <c r="C18" s="11" t="s">
        <v>582</v>
      </c>
      <c r="D18" s="11" t="s">
        <v>574</v>
      </c>
      <c r="E18" s="217"/>
      <c r="F18" s="217"/>
      <c r="G18" s="217"/>
      <c r="H18" s="217"/>
      <c r="I18" s="217"/>
      <c r="J18" s="217"/>
      <c r="K18" s="35"/>
      <c r="L18" s="35"/>
      <c r="M18" s="35"/>
      <c r="N18" s="35"/>
      <c r="O18" s="35"/>
      <c r="P18" s="35"/>
      <c r="Q18" s="9" t="s">
        <v>590</v>
      </c>
      <c r="R18" s="10" t="s">
        <v>597</v>
      </c>
      <c r="S18" s="228">
        <v>0.5</v>
      </c>
      <c r="T18" s="54" t="s">
        <v>1193</v>
      </c>
      <c r="U18" s="1" t="s">
        <v>238</v>
      </c>
    </row>
    <row r="19" spans="1:21" ht="100" x14ac:dyDescent="0.3">
      <c r="A19" s="314" t="s">
        <v>838</v>
      </c>
      <c r="B19" s="366" t="s">
        <v>280</v>
      </c>
      <c r="C19" s="11" t="s">
        <v>583</v>
      </c>
      <c r="D19" s="11" t="s">
        <v>575</v>
      </c>
      <c r="E19" s="31"/>
      <c r="F19" s="31"/>
      <c r="G19" s="31"/>
      <c r="H19" s="31"/>
      <c r="I19" s="31"/>
      <c r="J19" s="31"/>
      <c r="K19" s="31"/>
      <c r="L19" s="31"/>
      <c r="M19" s="31"/>
      <c r="N19" s="31"/>
      <c r="O19" s="31"/>
      <c r="P19" s="31"/>
      <c r="Q19" s="9" t="s">
        <v>591</v>
      </c>
      <c r="R19" s="10" t="s">
        <v>598</v>
      </c>
      <c r="S19" s="228">
        <v>0</v>
      </c>
      <c r="T19" s="54"/>
    </row>
    <row r="20" spans="1:21" ht="200" x14ac:dyDescent="0.3">
      <c r="A20" s="315"/>
      <c r="B20" s="368"/>
      <c r="C20" s="11" t="s">
        <v>584</v>
      </c>
      <c r="D20" s="11" t="s">
        <v>576</v>
      </c>
      <c r="E20" s="34"/>
      <c r="F20" s="34"/>
      <c r="G20" s="34"/>
      <c r="H20" s="34"/>
      <c r="I20" s="34"/>
      <c r="J20" s="34"/>
      <c r="K20" s="31"/>
      <c r="L20" s="31"/>
      <c r="M20" s="31"/>
      <c r="N20" s="31"/>
      <c r="O20" s="31"/>
      <c r="P20" s="31"/>
      <c r="Q20" s="9" t="s">
        <v>592</v>
      </c>
      <c r="R20" s="9" t="s">
        <v>599</v>
      </c>
      <c r="S20" s="229">
        <v>1</v>
      </c>
      <c r="T20" s="223" t="s">
        <v>1194</v>
      </c>
    </row>
    <row r="21" spans="1:21" ht="216.75" customHeight="1" x14ac:dyDescent="0.3">
      <c r="A21" s="315"/>
      <c r="B21" s="368"/>
      <c r="C21" s="11" t="s">
        <v>585</v>
      </c>
      <c r="D21" s="11" t="s">
        <v>577</v>
      </c>
      <c r="E21" s="31"/>
      <c r="F21" s="31"/>
      <c r="G21" s="34"/>
      <c r="H21" s="31"/>
      <c r="I21" s="31"/>
      <c r="J21" s="34"/>
      <c r="K21" s="31"/>
      <c r="L21" s="31"/>
      <c r="M21" s="31"/>
      <c r="N21" s="31"/>
      <c r="O21" s="31"/>
      <c r="P21" s="31"/>
      <c r="Q21" s="9" t="s">
        <v>593</v>
      </c>
      <c r="R21" s="9" t="s">
        <v>600</v>
      </c>
      <c r="S21" s="229">
        <v>0.8</v>
      </c>
      <c r="T21" s="54" t="s">
        <v>1195</v>
      </c>
    </row>
    <row r="22" spans="1:21" ht="362.5" x14ac:dyDescent="0.3">
      <c r="A22" s="315"/>
      <c r="B22" s="368"/>
      <c r="C22" s="10" t="s">
        <v>586</v>
      </c>
      <c r="D22" s="11" t="s">
        <v>578</v>
      </c>
      <c r="E22" s="31"/>
      <c r="F22" s="31"/>
      <c r="G22" s="31"/>
      <c r="H22" s="31"/>
      <c r="I22" s="31"/>
      <c r="J22" s="34"/>
      <c r="K22" s="31"/>
      <c r="L22" s="31"/>
      <c r="M22" s="31"/>
      <c r="N22" s="31"/>
      <c r="O22" s="31"/>
      <c r="P22" s="31"/>
      <c r="Q22" s="9" t="s">
        <v>594</v>
      </c>
      <c r="R22" s="9" t="s">
        <v>738</v>
      </c>
      <c r="S22" s="229">
        <v>1</v>
      </c>
      <c r="T22" s="148" t="s">
        <v>1196</v>
      </c>
    </row>
    <row r="23" spans="1:21" ht="160.5" customHeight="1" x14ac:dyDescent="0.3">
      <c r="A23" s="315"/>
      <c r="B23" s="368"/>
      <c r="C23" s="11" t="s">
        <v>587</v>
      </c>
      <c r="D23" s="55" t="s">
        <v>579</v>
      </c>
      <c r="E23" s="31"/>
      <c r="F23" s="31"/>
      <c r="G23" s="31"/>
      <c r="H23" s="31"/>
      <c r="I23" s="31"/>
      <c r="J23" s="31"/>
      <c r="K23" s="31"/>
      <c r="L23" s="31"/>
      <c r="M23" s="31"/>
      <c r="N23" s="31"/>
      <c r="O23" s="31"/>
      <c r="P23" s="31"/>
      <c r="Q23" s="11" t="s">
        <v>595</v>
      </c>
      <c r="R23" s="7" t="s">
        <v>808</v>
      </c>
      <c r="S23" s="228">
        <v>0</v>
      </c>
      <c r="T23" s="54" t="s">
        <v>1197</v>
      </c>
    </row>
    <row r="24" spans="1:21" ht="62.5" x14ac:dyDescent="0.3">
      <c r="A24" s="315"/>
      <c r="B24" s="368"/>
      <c r="C24" s="279" t="s">
        <v>588</v>
      </c>
      <c r="D24" s="11" t="s">
        <v>580</v>
      </c>
      <c r="E24" s="31"/>
      <c r="F24" s="31"/>
      <c r="G24" s="31"/>
      <c r="H24" s="31"/>
      <c r="I24" s="31"/>
      <c r="J24" s="31"/>
      <c r="K24" s="31"/>
      <c r="L24" s="31"/>
      <c r="M24" s="31"/>
      <c r="N24" s="31"/>
      <c r="O24" s="31"/>
      <c r="P24" s="31"/>
      <c r="Q24" s="11" t="s">
        <v>596</v>
      </c>
      <c r="R24" s="7" t="s">
        <v>601</v>
      </c>
      <c r="S24" s="228">
        <v>0</v>
      </c>
      <c r="T24" s="54" t="s">
        <v>1198</v>
      </c>
    </row>
    <row r="25" spans="1:21" ht="125" x14ac:dyDescent="0.3">
      <c r="A25" s="315"/>
      <c r="B25" s="368"/>
      <c r="C25" s="280"/>
      <c r="D25" s="55" t="s">
        <v>97</v>
      </c>
      <c r="E25" s="31"/>
      <c r="F25" s="31"/>
      <c r="G25" s="31"/>
      <c r="H25" s="31"/>
      <c r="I25" s="31"/>
      <c r="J25" s="31"/>
      <c r="K25" s="31"/>
      <c r="L25" s="31"/>
      <c r="M25" s="31"/>
      <c r="N25" s="31"/>
      <c r="O25" s="31"/>
      <c r="P25" s="31"/>
      <c r="Q25" s="9" t="s">
        <v>112</v>
      </c>
      <c r="R25" s="9" t="s">
        <v>354</v>
      </c>
      <c r="S25" s="228">
        <v>0</v>
      </c>
      <c r="T25" s="54"/>
    </row>
    <row r="26" spans="1:21" ht="56" x14ac:dyDescent="0.3">
      <c r="A26" s="315"/>
      <c r="B26" s="368"/>
      <c r="C26" s="9" t="s">
        <v>129</v>
      </c>
      <c r="D26" s="55"/>
      <c r="E26" s="34"/>
      <c r="F26" s="34"/>
      <c r="G26" s="34"/>
      <c r="H26" s="34"/>
      <c r="I26" s="34"/>
      <c r="J26" s="34"/>
      <c r="K26" s="31"/>
      <c r="L26" s="31"/>
      <c r="M26" s="31"/>
      <c r="N26" s="31"/>
      <c r="O26" s="31"/>
      <c r="P26" s="31"/>
      <c r="Q26" s="9" t="s">
        <v>810</v>
      </c>
      <c r="R26" s="9" t="s">
        <v>811</v>
      </c>
      <c r="S26" s="229">
        <v>1</v>
      </c>
      <c r="T26" s="54" t="s">
        <v>1199</v>
      </c>
    </row>
    <row r="27" spans="1:21" ht="150" x14ac:dyDescent="0.3">
      <c r="A27" s="315"/>
      <c r="B27" s="368"/>
      <c r="C27" s="9" t="s">
        <v>809</v>
      </c>
      <c r="D27" s="11" t="s">
        <v>734</v>
      </c>
      <c r="E27" s="31"/>
      <c r="F27" s="31"/>
      <c r="G27" s="31"/>
      <c r="H27" s="31"/>
      <c r="I27" s="31"/>
      <c r="J27" s="31"/>
      <c r="K27" s="31"/>
      <c r="L27" s="31"/>
      <c r="M27" s="31"/>
      <c r="N27" s="31"/>
      <c r="O27" s="31"/>
      <c r="P27" s="31"/>
      <c r="Q27" s="9" t="s">
        <v>89</v>
      </c>
      <c r="R27" s="41" t="s">
        <v>152</v>
      </c>
      <c r="S27" s="85" t="s">
        <v>930</v>
      </c>
      <c r="T27" s="54"/>
    </row>
    <row r="28" spans="1:21" ht="62.5" x14ac:dyDescent="0.3">
      <c r="A28" s="316"/>
      <c r="B28" s="367"/>
      <c r="C28" s="11" t="s">
        <v>46</v>
      </c>
      <c r="D28" s="129"/>
    </row>
    <row r="32" spans="1:21" x14ac:dyDescent="0.3">
      <c r="Q32" s="13" t="s">
        <v>16</v>
      </c>
    </row>
    <row r="33" spans="1:8" x14ac:dyDescent="0.3">
      <c r="A33" s="13" t="s">
        <v>14</v>
      </c>
      <c r="B33" s="1" t="s">
        <v>15</v>
      </c>
    </row>
    <row r="34" spans="1:8" x14ac:dyDescent="0.3">
      <c r="E34" s="12"/>
    </row>
    <row r="35" spans="1:8" x14ac:dyDescent="0.3">
      <c r="A35" s="268" t="s">
        <v>837</v>
      </c>
      <c r="B35" s="269"/>
      <c r="C35" s="270"/>
      <c r="E35" s="12"/>
    </row>
    <row r="36" spans="1:8" x14ac:dyDescent="0.3">
      <c r="A36" s="262" t="s">
        <v>841</v>
      </c>
      <c r="B36" s="262"/>
      <c r="C36" s="20" t="s">
        <v>6</v>
      </c>
      <c r="E36" s="12"/>
    </row>
    <row r="37" spans="1:8" x14ac:dyDescent="0.3">
      <c r="A37" s="263" t="s">
        <v>838</v>
      </c>
      <c r="B37" s="263"/>
      <c r="C37" s="21">
        <f>+AVERAGE(S11:S27)</f>
        <v>0.50714285714285712</v>
      </c>
      <c r="E37" s="14"/>
      <c r="F37" s="13"/>
      <c r="G37" s="13"/>
      <c r="H37" s="13"/>
    </row>
    <row r="38" spans="1:8" x14ac:dyDescent="0.3">
      <c r="A38" s="264" t="s">
        <v>90</v>
      </c>
      <c r="B38" s="264"/>
      <c r="C38" s="82">
        <f>+AVERAGE(C37:C37)</f>
        <v>0.50714285714285712</v>
      </c>
      <c r="E38" s="12"/>
    </row>
    <row r="39" spans="1:8" x14ac:dyDescent="0.3">
      <c r="E39" s="12"/>
    </row>
  </sheetData>
  <mergeCells count="28">
    <mergeCell ref="A38:B38"/>
    <mergeCell ref="C11:C12"/>
    <mergeCell ref="B11:B16"/>
    <mergeCell ref="B17:B18"/>
    <mergeCell ref="B19:B28"/>
    <mergeCell ref="A11:A16"/>
    <mergeCell ref="A17:A18"/>
    <mergeCell ref="A19:A28"/>
    <mergeCell ref="A35:C35"/>
    <mergeCell ref="A36:B36"/>
    <mergeCell ref="A37:B37"/>
    <mergeCell ref="C24:C25"/>
    <mergeCell ref="A9:A10"/>
    <mergeCell ref="B9:B10"/>
    <mergeCell ref="C9:C10"/>
    <mergeCell ref="D9:D10"/>
    <mergeCell ref="T9:T10"/>
    <mergeCell ref="R9:R10"/>
    <mergeCell ref="E9:P9"/>
    <mergeCell ref="Q9:Q10"/>
    <mergeCell ref="S9:S10"/>
    <mergeCell ref="S1:T1"/>
    <mergeCell ref="S2:T2"/>
    <mergeCell ref="S3:T4"/>
    <mergeCell ref="A1:A4"/>
    <mergeCell ref="B1:R1"/>
    <mergeCell ref="B2:R2"/>
    <mergeCell ref="B3:R4"/>
  </mergeCells>
  <hyperlinks>
    <hyperlink ref="T20" r:id="rId1" xr:uid="{00000000-0004-0000-0F00-000000000000}"/>
  </hyperlinks>
  <pageMargins left="0.70866141732283472" right="0.70866141732283472" top="0.74803149606299213" bottom="0.74803149606299213" header="0.31496062992125984" footer="0.31496062992125984"/>
  <pageSetup scale="75" orientation="landscape" r:id="rId2"/>
  <drawing r:id="rId3"/>
  <legacyDrawing r:id="rId4"/>
  <oleObjects>
    <mc:AlternateContent xmlns:mc="http://schemas.openxmlformats.org/markup-compatibility/2006">
      <mc:Choice Requires="x14">
        <oleObject progId="Visio.Drawing.11" shapeId="14337" r:id="rId5">
          <objectPr defaultSize="0" autoPict="0" r:id="rId6">
            <anchor moveWithCells="1" sizeWithCells="1">
              <from>
                <xdr:col>0</xdr:col>
                <xdr:colOff>107950</xdr:colOff>
                <xdr:row>0</xdr:row>
                <xdr:rowOff>31750</xdr:rowOff>
              </from>
              <to>
                <xdr:col>0</xdr:col>
                <xdr:colOff>1981200</xdr:colOff>
                <xdr:row>3</xdr:row>
                <xdr:rowOff>146050</xdr:rowOff>
              </to>
            </anchor>
          </objectPr>
        </oleObject>
      </mc:Choice>
      <mc:Fallback>
        <oleObject progId="Visio.Drawing.11" shapeId="14337" r:id="rId5"/>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T42"/>
  <sheetViews>
    <sheetView zoomScaleNormal="100" workbookViewId="0">
      <selection activeCell="R6" sqref="R6"/>
    </sheetView>
  </sheetViews>
  <sheetFormatPr baseColWidth="10" defaultColWidth="11.453125" defaultRowHeight="14" x14ac:dyDescent="0.3"/>
  <cols>
    <col min="1" max="1" width="27.7265625" style="1" customWidth="1"/>
    <col min="2" max="2" width="16.81640625" style="1" customWidth="1"/>
    <col min="3" max="3" width="16.26953125" style="1" customWidth="1"/>
    <col min="4" max="4" width="14.7265625" style="1" customWidth="1"/>
    <col min="5" max="13" width="2" style="1" bestFit="1" customWidth="1"/>
    <col min="14" max="16" width="3" style="1" bestFit="1" customWidth="1"/>
    <col min="17" max="17" width="18.1796875" style="1" customWidth="1"/>
    <col min="18" max="18" width="15.7265625" style="1" customWidth="1"/>
    <col min="19" max="19" width="13.453125" style="1" customWidth="1"/>
    <col min="20" max="20" width="27.26953125" style="1" customWidth="1"/>
    <col min="21" max="21" width="17.81640625" style="1" customWidth="1"/>
    <col min="22" max="16384" width="11.453125" style="1"/>
  </cols>
  <sheetData>
    <row r="1" spans="1:20" ht="22.5"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0" ht="22.5"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0" ht="14.2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0" x14ac:dyDescent="0.3">
      <c r="A4" s="291"/>
      <c r="B4" s="298"/>
      <c r="C4" s="299"/>
      <c r="D4" s="299"/>
      <c r="E4" s="299"/>
      <c r="F4" s="299"/>
      <c r="G4" s="299"/>
      <c r="H4" s="299"/>
      <c r="I4" s="299"/>
      <c r="J4" s="299"/>
      <c r="K4" s="299"/>
      <c r="L4" s="299"/>
      <c r="M4" s="299"/>
      <c r="N4" s="299"/>
      <c r="O4" s="299"/>
      <c r="P4" s="299"/>
      <c r="Q4" s="299"/>
      <c r="R4" s="300"/>
      <c r="S4" s="277"/>
      <c r="T4" s="277"/>
    </row>
    <row r="6" spans="1:20" x14ac:dyDescent="0.3">
      <c r="A6" s="3" t="s">
        <v>855</v>
      </c>
      <c r="D6" s="3"/>
      <c r="E6" s="3"/>
      <c r="F6" s="3"/>
      <c r="G6" s="3"/>
      <c r="H6" s="3"/>
      <c r="I6" s="3"/>
      <c r="J6" s="3"/>
      <c r="K6" s="3"/>
      <c r="L6" s="3"/>
      <c r="M6" s="3"/>
      <c r="N6" s="3"/>
      <c r="O6" s="3"/>
      <c r="P6" s="3"/>
      <c r="Q6" s="3"/>
      <c r="R6" s="4" t="s">
        <v>1237</v>
      </c>
    </row>
    <row r="7" spans="1:20" x14ac:dyDescent="0.3">
      <c r="A7" s="5" t="s">
        <v>845</v>
      </c>
      <c r="D7" s="5"/>
      <c r="E7" s="5"/>
      <c r="F7" s="5"/>
      <c r="G7" s="5"/>
      <c r="H7" s="5"/>
      <c r="I7" s="5"/>
      <c r="J7" s="5"/>
      <c r="K7" s="5"/>
      <c r="L7" s="5"/>
      <c r="M7" s="5"/>
      <c r="N7" s="5"/>
      <c r="O7" s="5"/>
      <c r="P7" s="5"/>
      <c r="Q7" s="5"/>
      <c r="R7" s="5"/>
    </row>
    <row r="9" spans="1:20" ht="15" customHeight="1" x14ac:dyDescent="0.3">
      <c r="A9" s="274" t="s">
        <v>841</v>
      </c>
      <c r="B9" s="273" t="s">
        <v>2</v>
      </c>
      <c r="C9" s="273" t="s">
        <v>17</v>
      </c>
      <c r="D9" s="273" t="s">
        <v>3</v>
      </c>
      <c r="E9" s="273" t="s">
        <v>8</v>
      </c>
      <c r="F9" s="273"/>
      <c r="G9" s="273"/>
      <c r="H9" s="273"/>
      <c r="I9" s="273"/>
      <c r="J9" s="273"/>
      <c r="K9" s="273"/>
      <c r="L9" s="273"/>
      <c r="M9" s="273"/>
      <c r="N9" s="273"/>
      <c r="O9" s="273"/>
      <c r="P9" s="273"/>
      <c r="Q9" s="273" t="s">
        <v>5</v>
      </c>
      <c r="R9" s="273" t="s">
        <v>4</v>
      </c>
      <c r="S9" s="274" t="s">
        <v>6</v>
      </c>
      <c r="T9" s="369" t="s">
        <v>832</v>
      </c>
    </row>
    <row r="10" spans="1:20" x14ac:dyDescent="0.3">
      <c r="A10" s="275"/>
      <c r="B10" s="273"/>
      <c r="C10" s="273"/>
      <c r="D10" s="273"/>
      <c r="E10" s="134">
        <v>1</v>
      </c>
      <c r="F10" s="134">
        <v>2</v>
      </c>
      <c r="G10" s="134">
        <v>3</v>
      </c>
      <c r="H10" s="134">
        <v>4</v>
      </c>
      <c r="I10" s="134">
        <v>5</v>
      </c>
      <c r="J10" s="134">
        <v>6</v>
      </c>
      <c r="K10" s="134">
        <v>7</v>
      </c>
      <c r="L10" s="134">
        <v>8</v>
      </c>
      <c r="M10" s="134">
        <v>9</v>
      </c>
      <c r="N10" s="134">
        <v>10</v>
      </c>
      <c r="O10" s="134">
        <v>11</v>
      </c>
      <c r="P10" s="134">
        <v>12</v>
      </c>
      <c r="Q10" s="273"/>
      <c r="R10" s="273"/>
      <c r="S10" s="275"/>
      <c r="T10" s="369"/>
    </row>
    <row r="11" spans="1:20" ht="87.5" x14ac:dyDescent="0.3">
      <c r="A11" s="265" t="s">
        <v>838</v>
      </c>
      <c r="B11" s="265" t="s">
        <v>131</v>
      </c>
      <c r="C11" s="279" t="s">
        <v>269</v>
      </c>
      <c r="D11" s="9" t="s">
        <v>602</v>
      </c>
      <c r="E11" s="175"/>
      <c r="F11" s="175"/>
      <c r="G11" s="175"/>
      <c r="H11" s="175"/>
      <c r="I11" s="175"/>
      <c r="J11" s="175"/>
      <c r="K11" s="31"/>
      <c r="L11" s="31"/>
      <c r="M11" s="31"/>
      <c r="N11" s="31"/>
      <c r="O11" s="31"/>
      <c r="P11" s="31"/>
      <c r="Q11" s="9" t="s">
        <v>70</v>
      </c>
      <c r="R11" s="9" t="s">
        <v>647</v>
      </c>
      <c r="S11" s="228">
        <v>0.42</v>
      </c>
      <c r="T11" s="9" t="s">
        <v>1153</v>
      </c>
    </row>
    <row r="12" spans="1:20" ht="163.5" customHeight="1" x14ac:dyDescent="0.3">
      <c r="A12" s="266"/>
      <c r="B12" s="266"/>
      <c r="C12" s="286"/>
      <c r="D12" s="9" t="s">
        <v>791</v>
      </c>
      <c r="E12" s="32"/>
      <c r="F12" s="32"/>
      <c r="G12" s="32"/>
      <c r="H12" s="32"/>
      <c r="I12" s="32"/>
      <c r="J12" s="32"/>
      <c r="K12" s="95"/>
      <c r="L12" s="95"/>
      <c r="M12" s="95"/>
      <c r="N12" s="95"/>
      <c r="O12" s="95"/>
      <c r="P12" s="95"/>
      <c r="Q12" s="9" t="s">
        <v>70</v>
      </c>
      <c r="R12" s="9" t="s">
        <v>648</v>
      </c>
      <c r="S12" s="228">
        <v>0.5</v>
      </c>
      <c r="T12" s="9" t="s">
        <v>1152</v>
      </c>
    </row>
    <row r="13" spans="1:20" ht="100" x14ac:dyDescent="0.3">
      <c r="A13" s="266"/>
      <c r="B13" s="266"/>
      <c r="C13" s="132" t="s">
        <v>617</v>
      </c>
      <c r="D13" s="9" t="s">
        <v>603</v>
      </c>
      <c r="E13" s="95"/>
      <c r="F13" s="95"/>
      <c r="G13" s="95"/>
      <c r="H13" s="32"/>
      <c r="I13" s="95"/>
      <c r="J13" s="95"/>
      <c r="K13" s="95"/>
      <c r="L13" s="95"/>
      <c r="M13" s="95"/>
      <c r="N13" s="95"/>
      <c r="O13" s="95"/>
      <c r="P13" s="95"/>
      <c r="Q13" s="9" t="s">
        <v>632</v>
      </c>
      <c r="R13" s="7" t="s">
        <v>649</v>
      </c>
      <c r="S13" s="229">
        <v>1</v>
      </c>
      <c r="T13" s="9" t="s">
        <v>998</v>
      </c>
    </row>
    <row r="14" spans="1:20" ht="100" x14ac:dyDescent="0.3">
      <c r="A14" s="266"/>
      <c r="B14" s="266"/>
      <c r="C14" s="7" t="s">
        <v>124</v>
      </c>
      <c r="D14" s="11" t="s">
        <v>604</v>
      </c>
      <c r="E14" s="31"/>
      <c r="F14" s="31"/>
      <c r="G14" s="31"/>
      <c r="H14" s="31"/>
      <c r="I14" s="31"/>
      <c r="J14" s="34"/>
      <c r="K14" s="31"/>
      <c r="L14" s="31"/>
      <c r="M14" s="31"/>
      <c r="N14" s="31"/>
      <c r="O14" s="31"/>
      <c r="P14" s="31"/>
      <c r="Q14" s="9" t="s">
        <v>134</v>
      </c>
      <c r="R14" s="9" t="s">
        <v>365</v>
      </c>
      <c r="S14" s="230">
        <v>0.7</v>
      </c>
      <c r="T14" s="9" t="s">
        <v>999</v>
      </c>
    </row>
    <row r="15" spans="1:20" ht="110.25" customHeight="1" x14ac:dyDescent="0.3">
      <c r="A15" s="266"/>
      <c r="B15" s="266"/>
      <c r="C15" s="10" t="s">
        <v>22</v>
      </c>
      <c r="D15" s="7" t="s">
        <v>50</v>
      </c>
      <c r="E15" s="31"/>
      <c r="F15" s="31"/>
      <c r="G15" s="31"/>
      <c r="H15" s="31"/>
      <c r="I15" s="31"/>
      <c r="J15" s="34"/>
      <c r="K15" s="31"/>
      <c r="L15" s="31"/>
      <c r="M15" s="31"/>
      <c r="N15" s="31"/>
      <c r="O15" s="31"/>
      <c r="P15" s="31"/>
      <c r="Q15" s="9" t="s">
        <v>73</v>
      </c>
      <c r="R15" s="9" t="s">
        <v>145</v>
      </c>
      <c r="S15" s="228">
        <v>0</v>
      </c>
      <c r="T15" s="9" t="s">
        <v>1000</v>
      </c>
    </row>
    <row r="16" spans="1:20" ht="85.5" customHeight="1" x14ac:dyDescent="0.3">
      <c r="A16" s="266"/>
      <c r="B16" s="266"/>
      <c r="C16" s="10" t="s">
        <v>23</v>
      </c>
      <c r="D16" s="7" t="s">
        <v>51</v>
      </c>
      <c r="E16" s="31"/>
      <c r="F16" s="31"/>
      <c r="G16" s="31"/>
      <c r="H16" s="31"/>
      <c r="I16" s="31"/>
      <c r="J16" s="34"/>
      <c r="K16" s="31"/>
      <c r="L16" s="31"/>
      <c r="M16" s="31"/>
      <c r="N16" s="31"/>
      <c r="O16" s="31"/>
      <c r="P16" s="31"/>
      <c r="Q16" s="9" t="s">
        <v>74</v>
      </c>
      <c r="R16" s="10" t="s">
        <v>750</v>
      </c>
      <c r="S16" s="228">
        <v>0</v>
      </c>
      <c r="T16" s="9" t="s">
        <v>1000</v>
      </c>
    </row>
    <row r="17" spans="1:20" ht="125" x14ac:dyDescent="0.3">
      <c r="A17" s="266"/>
      <c r="B17" s="266"/>
      <c r="C17" s="7" t="s">
        <v>20</v>
      </c>
      <c r="D17" s="7" t="s">
        <v>48</v>
      </c>
      <c r="E17" s="31"/>
      <c r="F17" s="31"/>
      <c r="G17" s="31"/>
      <c r="H17" s="31"/>
      <c r="I17" s="31"/>
      <c r="J17" s="34"/>
      <c r="K17" s="31"/>
      <c r="L17" s="31"/>
      <c r="M17" s="31"/>
      <c r="N17" s="31"/>
      <c r="O17" s="31"/>
      <c r="P17" s="31"/>
      <c r="Q17" s="10" t="s">
        <v>71</v>
      </c>
      <c r="R17" s="10" t="s">
        <v>750</v>
      </c>
      <c r="S17" s="230">
        <v>0.6</v>
      </c>
      <c r="T17" s="9" t="s">
        <v>1001</v>
      </c>
    </row>
    <row r="18" spans="1:20" ht="75" x14ac:dyDescent="0.3">
      <c r="A18" s="267"/>
      <c r="B18" s="267"/>
      <c r="C18" s="133" t="s">
        <v>618</v>
      </c>
      <c r="D18" s="11" t="s">
        <v>605</v>
      </c>
      <c r="E18" s="31"/>
      <c r="F18" s="31"/>
      <c r="G18" s="31"/>
      <c r="H18" s="34"/>
      <c r="I18" s="31"/>
      <c r="J18" s="31"/>
      <c r="K18" s="31"/>
      <c r="L18" s="31"/>
      <c r="M18" s="31"/>
      <c r="N18" s="31"/>
      <c r="O18" s="31"/>
      <c r="P18" s="31"/>
      <c r="Q18" s="9" t="s">
        <v>633</v>
      </c>
      <c r="R18" s="9" t="s">
        <v>650</v>
      </c>
      <c r="S18" s="228">
        <v>0.3</v>
      </c>
      <c r="T18" s="9" t="s">
        <v>1151</v>
      </c>
    </row>
    <row r="19" spans="1:20" ht="62.5" x14ac:dyDescent="0.3">
      <c r="A19" s="278" t="s">
        <v>838</v>
      </c>
      <c r="B19" s="278" t="s">
        <v>34</v>
      </c>
      <c r="C19" s="9" t="s">
        <v>619</v>
      </c>
      <c r="D19" s="9" t="s">
        <v>606</v>
      </c>
      <c r="E19" s="31"/>
      <c r="F19" s="31"/>
      <c r="G19" s="31"/>
      <c r="H19" s="31"/>
      <c r="I19" s="31"/>
      <c r="J19" s="34"/>
      <c r="K19" s="31"/>
      <c r="L19" s="31"/>
      <c r="M19" s="31"/>
      <c r="N19" s="31"/>
      <c r="O19" s="31"/>
      <c r="P19" s="31"/>
      <c r="Q19" s="9" t="s">
        <v>634</v>
      </c>
      <c r="R19" s="53" t="s">
        <v>651</v>
      </c>
      <c r="S19" s="229">
        <v>0.8</v>
      </c>
      <c r="T19" s="9" t="s">
        <v>1002</v>
      </c>
    </row>
    <row r="20" spans="1:20" ht="137.5" x14ac:dyDescent="0.3">
      <c r="A20" s="278"/>
      <c r="B20" s="278"/>
      <c r="C20" s="71" t="s">
        <v>620</v>
      </c>
      <c r="D20" s="130" t="s">
        <v>607</v>
      </c>
      <c r="E20" s="31"/>
      <c r="F20" s="31"/>
      <c r="G20" s="34"/>
      <c r="H20" s="31"/>
      <c r="I20" s="31"/>
      <c r="J20" s="31"/>
      <c r="K20" s="31"/>
      <c r="L20" s="31"/>
      <c r="M20" s="31"/>
      <c r="N20" s="31"/>
      <c r="O20" s="31"/>
      <c r="P20" s="31"/>
      <c r="Q20" s="9" t="s">
        <v>635</v>
      </c>
      <c r="R20" s="9" t="s">
        <v>652</v>
      </c>
      <c r="S20" s="228">
        <v>0.5</v>
      </c>
      <c r="T20" s="9" t="s">
        <v>1003</v>
      </c>
    </row>
    <row r="21" spans="1:20" ht="112.5" x14ac:dyDescent="0.3">
      <c r="A21" s="278"/>
      <c r="B21" s="278"/>
      <c r="C21" s="128" t="s">
        <v>621</v>
      </c>
      <c r="D21" s="128" t="s">
        <v>608</v>
      </c>
      <c r="E21" s="34"/>
      <c r="F21" s="34"/>
      <c r="G21" s="34"/>
      <c r="H21" s="34"/>
      <c r="I21" s="34"/>
      <c r="J21" s="34"/>
      <c r="K21" s="26"/>
      <c r="L21" s="31"/>
      <c r="M21" s="31"/>
      <c r="N21" s="31"/>
      <c r="O21" s="31"/>
      <c r="P21" s="31"/>
      <c r="Q21" s="9" t="s">
        <v>636</v>
      </c>
      <c r="R21" s="9" t="s">
        <v>653</v>
      </c>
      <c r="S21" s="229">
        <v>1</v>
      </c>
      <c r="T21" s="9" t="s">
        <v>1004</v>
      </c>
    </row>
    <row r="22" spans="1:20" ht="125" x14ac:dyDescent="0.3">
      <c r="A22" s="278"/>
      <c r="B22" s="278"/>
      <c r="C22" s="128" t="s">
        <v>622</v>
      </c>
      <c r="D22" s="128" t="s">
        <v>609</v>
      </c>
      <c r="E22" s="34"/>
      <c r="F22" s="34"/>
      <c r="G22" s="34"/>
      <c r="H22" s="34"/>
      <c r="I22" s="34"/>
      <c r="J22" s="34"/>
      <c r="K22" s="31"/>
      <c r="L22" s="31"/>
      <c r="M22" s="31"/>
      <c r="N22" s="31"/>
      <c r="O22" s="31"/>
      <c r="P22" s="31"/>
      <c r="Q22" s="9" t="s">
        <v>637</v>
      </c>
      <c r="R22" s="9" t="s">
        <v>654</v>
      </c>
      <c r="S22" s="229">
        <v>1</v>
      </c>
      <c r="T22" s="9" t="s">
        <v>1005</v>
      </c>
    </row>
    <row r="23" spans="1:20" ht="87.5" x14ac:dyDescent="0.3">
      <c r="A23" s="278"/>
      <c r="B23" s="278"/>
      <c r="C23" s="128" t="s">
        <v>623</v>
      </c>
      <c r="D23" s="128" t="s">
        <v>610</v>
      </c>
      <c r="E23" s="34"/>
      <c r="F23" s="34"/>
      <c r="G23" s="34"/>
      <c r="H23" s="34"/>
      <c r="I23" s="34"/>
      <c r="J23" s="34"/>
      <c r="K23" s="31"/>
      <c r="L23" s="31"/>
      <c r="M23" s="31"/>
      <c r="N23" s="31"/>
      <c r="O23" s="31"/>
      <c r="P23" s="31"/>
      <c r="Q23" s="9" t="s">
        <v>638</v>
      </c>
      <c r="R23" s="9" t="s">
        <v>655</v>
      </c>
      <c r="S23" s="229">
        <v>1</v>
      </c>
      <c r="T23" s="33" t="s">
        <v>1150</v>
      </c>
    </row>
    <row r="24" spans="1:20" ht="87.5" x14ac:dyDescent="0.3">
      <c r="A24" s="278"/>
      <c r="B24" s="278"/>
      <c r="C24" s="128" t="s">
        <v>624</v>
      </c>
      <c r="D24" s="128" t="s">
        <v>611</v>
      </c>
      <c r="E24" s="34"/>
      <c r="F24" s="34"/>
      <c r="G24" s="34"/>
      <c r="H24" s="34"/>
      <c r="I24" s="34"/>
      <c r="J24" s="34"/>
      <c r="K24" s="31"/>
      <c r="L24" s="31"/>
      <c r="M24" s="31"/>
      <c r="N24" s="31"/>
      <c r="O24" s="31"/>
      <c r="P24" s="31"/>
      <c r="Q24" s="9" t="s">
        <v>639</v>
      </c>
      <c r="R24" s="9" t="s">
        <v>656</v>
      </c>
      <c r="S24" s="229">
        <v>1</v>
      </c>
      <c r="T24" s="9" t="s">
        <v>1006</v>
      </c>
    </row>
    <row r="25" spans="1:20" ht="87.5" x14ac:dyDescent="0.3">
      <c r="A25" s="278"/>
      <c r="B25" s="278"/>
      <c r="C25" s="11" t="s">
        <v>625</v>
      </c>
      <c r="D25" s="11" t="s">
        <v>612</v>
      </c>
      <c r="E25" s="176"/>
      <c r="F25" s="176"/>
      <c r="G25" s="176"/>
      <c r="H25" s="176"/>
      <c r="I25" s="176"/>
      <c r="J25" s="168"/>
      <c r="K25" s="36"/>
      <c r="L25" s="36"/>
      <c r="M25" s="36"/>
      <c r="N25" s="36"/>
      <c r="O25" s="36"/>
      <c r="P25" s="36"/>
      <c r="Q25" s="11" t="s">
        <v>640</v>
      </c>
      <c r="R25" s="11" t="s">
        <v>657</v>
      </c>
      <c r="S25" s="228">
        <v>0</v>
      </c>
      <c r="T25" s="9" t="s">
        <v>1146</v>
      </c>
    </row>
    <row r="26" spans="1:20" ht="75" x14ac:dyDescent="0.3">
      <c r="A26" s="278"/>
      <c r="B26" s="278"/>
      <c r="C26" s="9" t="s">
        <v>626</v>
      </c>
      <c r="D26" s="9" t="s">
        <v>613</v>
      </c>
      <c r="E26" s="31"/>
      <c r="F26" s="31"/>
      <c r="G26" s="31"/>
      <c r="H26" s="31"/>
      <c r="I26" s="31"/>
      <c r="J26" s="34"/>
      <c r="K26" s="31"/>
      <c r="L26" s="31"/>
      <c r="M26" s="31"/>
      <c r="N26" s="31"/>
      <c r="O26" s="31"/>
      <c r="P26" s="31"/>
      <c r="Q26" s="9" t="s">
        <v>641</v>
      </c>
      <c r="R26" s="9" t="s">
        <v>658</v>
      </c>
      <c r="S26" s="229">
        <v>1</v>
      </c>
      <c r="T26" s="9" t="s">
        <v>1007</v>
      </c>
    </row>
    <row r="27" spans="1:20" ht="112.5" x14ac:dyDescent="0.3">
      <c r="A27" s="278"/>
      <c r="B27" s="278"/>
      <c r="C27" s="9" t="s">
        <v>627</v>
      </c>
      <c r="D27" s="64" t="s">
        <v>614</v>
      </c>
      <c r="E27" s="34"/>
      <c r="F27" s="34"/>
      <c r="G27" s="34"/>
      <c r="H27" s="34"/>
      <c r="I27" s="34"/>
      <c r="J27" s="34"/>
      <c r="K27" s="31"/>
      <c r="L27" s="31"/>
      <c r="M27" s="31"/>
      <c r="N27" s="31"/>
      <c r="O27" s="31"/>
      <c r="P27" s="31"/>
      <c r="Q27" s="9" t="s">
        <v>642</v>
      </c>
      <c r="R27" s="9" t="s">
        <v>659</v>
      </c>
      <c r="S27" s="230">
        <v>0.7</v>
      </c>
      <c r="T27" s="9" t="s">
        <v>1008</v>
      </c>
    </row>
    <row r="28" spans="1:20" ht="75" x14ac:dyDescent="0.3">
      <c r="A28" s="278"/>
      <c r="B28" s="278"/>
      <c r="C28" s="9" t="s">
        <v>628</v>
      </c>
      <c r="D28" s="9" t="s">
        <v>1147</v>
      </c>
      <c r="E28" s="31"/>
      <c r="F28" s="31"/>
      <c r="G28" s="31"/>
      <c r="H28" s="31"/>
      <c r="I28" s="31"/>
      <c r="J28" s="34"/>
      <c r="K28" s="31"/>
      <c r="L28" s="31"/>
      <c r="M28" s="31"/>
      <c r="N28" s="31"/>
      <c r="O28" s="31"/>
      <c r="P28" s="31"/>
      <c r="Q28" s="9" t="s">
        <v>643</v>
      </c>
      <c r="R28" s="9" t="s">
        <v>660</v>
      </c>
      <c r="S28" s="228">
        <v>0</v>
      </c>
      <c r="T28" s="9" t="s">
        <v>1148</v>
      </c>
    </row>
    <row r="29" spans="1:20" ht="87.5" x14ac:dyDescent="0.3">
      <c r="A29" s="278"/>
      <c r="B29" s="278"/>
      <c r="C29" s="9" t="s">
        <v>629</v>
      </c>
      <c r="D29" s="9" t="s">
        <v>615</v>
      </c>
      <c r="E29" s="31"/>
      <c r="F29" s="31"/>
      <c r="G29" s="31"/>
      <c r="H29" s="31"/>
      <c r="I29" s="34"/>
      <c r="J29" s="31"/>
      <c r="K29" s="31"/>
      <c r="L29" s="31"/>
      <c r="M29" s="31"/>
      <c r="N29" s="31"/>
      <c r="O29" s="31"/>
      <c r="P29" s="31"/>
      <c r="Q29" s="9" t="s">
        <v>644</v>
      </c>
      <c r="R29" s="9" t="s">
        <v>661</v>
      </c>
      <c r="S29" s="229">
        <v>1</v>
      </c>
      <c r="T29" s="49" t="s">
        <v>1009</v>
      </c>
    </row>
    <row r="30" spans="1:20" ht="137.5" x14ac:dyDescent="0.3">
      <c r="A30" s="265" t="s">
        <v>838</v>
      </c>
      <c r="B30" s="265" t="s">
        <v>44</v>
      </c>
      <c r="C30" s="25" t="s">
        <v>630</v>
      </c>
      <c r="D30" s="66" t="s">
        <v>616</v>
      </c>
      <c r="E30" s="177"/>
      <c r="F30" s="177"/>
      <c r="G30" s="177"/>
      <c r="H30" s="177"/>
      <c r="I30" s="177"/>
      <c r="J30" s="177"/>
      <c r="K30" s="177"/>
      <c r="L30" s="102"/>
      <c r="M30" s="102"/>
      <c r="N30" s="102"/>
      <c r="O30" s="102"/>
      <c r="P30" s="102"/>
      <c r="Q30" s="25" t="s">
        <v>645</v>
      </c>
      <c r="R30" s="25" t="s">
        <v>354</v>
      </c>
      <c r="S30" s="228">
        <v>0.5</v>
      </c>
      <c r="T30" s="25" t="s">
        <v>1010</v>
      </c>
    </row>
    <row r="31" spans="1:20" ht="125" x14ac:dyDescent="0.3">
      <c r="A31" s="267"/>
      <c r="B31" s="267"/>
      <c r="C31" s="11" t="s">
        <v>46</v>
      </c>
      <c r="D31" s="7" t="s">
        <v>735</v>
      </c>
      <c r="E31" s="34"/>
      <c r="F31" s="34"/>
      <c r="G31" s="34"/>
      <c r="H31" s="34"/>
      <c r="I31" s="34"/>
      <c r="J31" s="34"/>
      <c r="K31" s="34"/>
      <c r="L31" s="31"/>
      <c r="M31" s="31"/>
      <c r="N31" s="31"/>
      <c r="O31" s="31"/>
      <c r="P31" s="31"/>
      <c r="Q31" s="9" t="s">
        <v>646</v>
      </c>
      <c r="R31" s="9" t="s">
        <v>662</v>
      </c>
      <c r="S31" s="228">
        <v>0</v>
      </c>
      <c r="T31" s="25" t="s">
        <v>1149</v>
      </c>
    </row>
    <row r="32" spans="1:20" ht="100" x14ac:dyDescent="0.3">
      <c r="A32" s="135" t="s">
        <v>838</v>
      </c>
      <c r="B32" s="135" t="s">
        <v>886</v>
      </c>
      <c r="C32" s="117" t="s">
        <v>889</v>
      </c>
      <c r="D32" s="121" t="s">
        <v>890</v>
      </c>
      <c r="E32" s="115"/>
      <c r="F32" s="115"/>
      <c r="G32" s="115"/>
      <c r="H32" s="115"/>
      <c r="I32" s="115"/>
      <c r="J32" s="34"/>
      <c r="K32" s="115"/>
      <c r="L32" s="115"/>
      <c r="M32" s="115"/>
      <c r="N32" s="115"/>
      <c r="O32" s="115"/>
      <c r="P32" s="115"/>
      <c r="Q32" s="135" t="s">
        <v>910</v>
      </c>
      <c r="R32" s="116" t="s">
        <v>911</v>
      </c>
      <c r="S32" s="229">
        <v>1</v>
      </c>
      <c r="T32" s="9" t="s">
        <v>1011</v>
      </c>
    </row>
    <row r="35" spans="1:17" x14ac:dyDescent="0.3">
      <c r="A35" s="13" t="s">
        <v>14</v>
      </c>
      <c r="B35" s="1" t="s">
        <v>15</v>
      </c>
      <c r="Q35" s="13" t="s">
        <v>16</v>
      </c>
    </row>
    <row r="37" spans="1:17" x14ac:dyDescent="0.3">
      <c r="A37" s="268" t="s">
        <v>837</v>
      </c>
      <c r="B37" s="269"/>
      <c r="C37" s="270"/>
      <c r="E37" s="12"/>
    </row>
    <row r="38" spans="1:17" x14ac:dyDescent="0.3">
      <c r="A38" s="262" t="s">
        <v>841</v>
      </c>
      <c r="B38" s="262"/>
      <c r="C38" s="20" t="s">
        <v>6</v>
      </c>
      <c r="E38" s="12"/>
    </row>
    <row r="39" spans="1:17" x14ac:dyDescent="0.3">
      <c r="A39" s="263" t="s">
        <v>838</v>
      </c>
      <c r="B39" s="263"/>
      <c r="C39" s="21">
        <f>+AVERAGE(S11:S32)</f>
        <v>0.5918181818181818</v>
      </c>
      <c r="E39" s="12"/>
    </row>
    <row r="40" spans="1:17" x14ac:dyDescent="0.3">
      <c r="A40" s="264" t="s">
        <v>90</v>
      </c>
      <c r="B40" s="264"/>
      <c r="C40" s="69">
        <f>+AVERAGE(C39:C39)</f>
        <v>0.5918181818181818</v>
      </c>
      <c r="E40" s="14"/>
      <c r="F40" s="13"/>
      <c r="G40" s="13"/>
      <c r="H40" s="13"/>
    </row>
    <row r="41" spans="1:17" x14ac:dyDescent="0.3">
      <c r="E41" s="12"/>
    </row>
    <row r="42" spans="1:17" x14ac:dyDescent="0.3">
      <c r="E42" s="12"/>
    </row>
  </sheetData>
  <mergeCells count="27">
    <mergeCell ref="A40:B40"/>
    <mergeCell ref="C11:C12"/>
    <mergeCell ref="B11:B18"/>
    <mergeCell ref="B19:B29"/>
    <mergeCell ref="B30:B31"/>
    <mergeCell ref="A11:A18"/>
    <mergeCell ref="A19:A29"/>
    <mergeCell ref="A30:A31"/>
    <mergeCell ref="A37:C37"/>
    <mergeCell ref="A38:B38"/>
    <mergeCell ref="A39:B39"/>
    <mergeCell ref="D9:D10"/>
    <mergeCell ref="E9:P9"/>
    <mergeCell ref="Q9:Q10"/>
    <mergeCell ref="S9:S10"/>
    <mergeCell ref="A1:A4"/>
    <mergeCell ref="B1:R1"/>
    <mergeCell ref="B2:R2"/>
    <mergeCell ref="B3:R4"/>
    <mergeCell ref="S1:T1"/>
    <mergeCell ref="S2:T2"/>
    <mergeCell ref="S3:T4"/>
    <mergeCell ref="T9:T10"/>
    <mergeCell ref="R9:R10"/>
    <mergeCell ref="A9:A10"/>
    <mergeCell ref="B9:B10"/>
    <mergeCell ref="C9:C10"/>
  </mergeCells>
  <pageMargins left="0.70866141732283472" right="0.70866141732283472" top="0.74803149606299213" bottom="0.74803149606299213" header="0.31496062992125984" footer="0.31496062992125984"/>
  <pageSetup scale="75" orientation="landscape" r:id="rId1"/>
  <drawing r:id="rId2"/>
  <legacyDrawing r:id="rId3"/>
  <oleObjects>
    <mc:AlternateContent xmlns:mc="http://schemas.openxmlformats.org/markup-compatibility/2006">
      <mc:Choice Requires="x14">
        <oleObject progId="Visio.Drawing.11" shapeId="15361" r:id="rId4">
          <objectPr defaultSize="0" autoPict="0" r:id="rId5">
            <anchor moveWithCells="1" sizeWithCells="1">
              <from>
                <xdr:col>0</xdr:col>
                <xdr:colOff>50800</xdr:colOff>
                <xdr:row>0</xdr:row>
                <xdr:rowOff>31750</xdr:rowOff>
              </from>
              <to>
                <xdr:col>0</xdr:col>
                <xdr:colOff>1790700</xdr:colOff>
                <xdr:row>3</xdr:row>
                <xdr:rowOff>146050</xdr:rowOff>
              </to>
            </anchor>
          </objectPr>
        </oleObject>
      </mc:Choice>
      <mc:Fallback>
        <oleObject progId="Visio.Drawing.11" shapeId="15361" r:id="rId4"/>
      </mc:Fallback>
    </mc:AlternateContent>
  </oleObjec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T45"/>
  <sheetViews>
    <sheetView topLeftCell="A31" zoomScaleNormal="100" workbookViewId="0">
      <selection activeCell="Q7" sqref="Q7"/>
    </sheetView>
  </sheetViews>
  <sheetFormatPr baseColWidth="10" defaultColWidth="11.453125" defaultRowHeight="14" x14ac:dyDescent="0.3"/>
  <cols>
    <col min="1" max="1" width="31.7265625" style="1" customWidth="1"/>
    <col min="2" max="2" width="26.26953125" style="1" customWidth="1"/>
    <col min="3" max="3" width="17.81640625" style="1" customWidth="1"/>
    <col min="4" max="4" width="15.54296875" style="1" customWidth="1"/>
    <col min="5" max="13" width="2" style="1" bestFit="1" customWidth="1"/>
    <col min="14" max="16" width="2.7265625" style="1" customWidth="1"/>
    <col min="17" max="17" width="17" style="1" customWidth="1"/>
    <col min="18" max="18" width="16.1796875" style="1" customWidth="1"/>
    <col min="19" max="19" width="17" style="1" customWidth="1"/>
    <col min="20" max="20" width="23" style="1" customWidth="1"/>
    <col min="21" max="16384" width="11.453125" style="1"/>
  </cols>
  <sheetData>
    <row r="1" spans="1:20" ht="22.5"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0" ht="22.5"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0" x14ac:dyDescent="0.3">
      <c r="A3" s="290"/>
      <c r="B3" s="295" t="s">
        <v>0</v>
      </c>
      <c r="C3" s="296"/>
      <c r="D3" s="296"/>
      <c r="E3" s="296"/>
      <c r="F3" s="296"/>
      <c r="G3" s="296"/>
      <c r="H3" s="296"/>
      <c r="I3" s="296"/>
      <c r="J3" s="296"/>
      <c r="K3" s="296"/>
      <c r="L3" s="296"/>
      <c r="M3" s="296"/>
      <c r="N3" s="296"/>
      <c r="O3" s="296"/>
      <c r="P3" s="296"/>
      <c r="Q3" s="296"/>
      <c r="R3" s="297"/>
      <c r="S3" s="277" t="s">
        <v>13</v>
      </c>
      <c r="T3" s="277"/>
    </row>
    <row r="4" spans="1:20" x14ac:dyDescent="0.3">
      <c r="A4" s="291"/>
      <c r="B4" s="298"/>
      <c r="C4" s="299"/>
      <c r="D4" s="299"/>
      <c r="E4" s="299"/>
      <c r="F4" s="299"/>
      <c r="G4" s="299"/>
      <c r="H4" s="299"/>
      <c r="I4" s="299"/>
      <c r="J4" s="299"/>
      <c r="K4" s="299"/>
      <c r="L4" s="299"/>
      <c r="M4" s="299"/>
      <c r="N4" s="299"/>
      <c r="O4" s="299"/>
      <c r="P4" s="299"/>
      <c r="Q4" s="299"/>
      <c r="R4" s="300"/>
      <c r="S4" s="277"/>
      <c r="T4" s="277"/>
    </row>
    <row r="6" spans="1:20" x14ac:dyDescent="0.3">
      <c r="A6" s="3" t="s">
        <v>858</v>
      </c>
      <c r="D6" s="3"/>
      <c r="E6" s="3"/>
      <c r="F6" s="3"/>
      <c r="G6" s="3"/>
      <c r="H6" s="3"/>
      <c r="I6" s="3"/>
      <c r="J6" s="3"/>
      <c r="K6" s="3"/>
      <c r="L6" s="3"/>
      <c r="M6" s="3"/>
      <c r="N6" s="3"/>
      <c r="O6" s="3"/>
      <c r="P6" s="3"/>
      <c r="Q6" s="3"/>
      <c r="R6" s="4" t="s">
        <v>1237</v>
      </c>
    </row>
    <row r="7" spans="1:20" x14ac:dyDescent="0.3">
      <c r="A7" s="5" t="s">
        <v>845</v>
      </c>
      <c r="D7" s="5"/>
      <c r="E7" s="5"/>
      <c r="F7" s="5"/>
      <c r="G7" s="5"/>
      <c r="H7" s="5"/>
      <c r="I7" s="5"/>
      <c r="J7" s="5"/>
      <c r="K7" s="5"/>
      <c r="L7" s="5"/>
      <c r="M7" s="5"/>
      <c r="N7" s="5"/>
      <c r="O7" s="5"/>
      <c r="P7" s="5"/>
      <c r="Q7" s="5"/>
      <c r="R7" s="5"/>
    </row>
    <row r="9" spans="1:20" ht="15" customHeight="1" x14ac:dyDescent="0.3">
      <c r="A9" s="274" t="s">
        <v>841</v>
      </c>
      <c r="B9" s="273" t="s">
        <v>2</v>
      </c>
      <c r="C9" s="273" t="s">
        <v>17</v>
      </c>
      <c r="D9" s="273" t="s">
        <v>3</v>
      </c>
      <c r="E9" s="273" t="s">
        <v>8</v>
      </c>
      <c r="F9" s="273"/>
      <c r="G9" s="273"/>
      <c r="H9" s="273"/>
      <c r="I9" s="273"/>
      <c r="J9" s="273"/>
      <c r="K9" s="273"/>
      <c r="L9" s="273"/>
      <c r="M9" s="273"/>
      <c r="N9" s="273"/>
      <c r="O9" s="273"/>
      <c r="P9" s="273"/>
      <c r="Q9" s="273" t="s">
        <v>5</v>
      </c>
      <c r="R9" s="273" t="s">
        <v>141</v>
      </c>
      <c r="S9" s="274" t="s">
        <v>6</v>
      </c>
      <c r="T9" s="370" t="s">
        <v>7</v>
      </c>
    </row>
    <row r="10" spans="1:20" ht="21" customHeight="1" x14ac:dyDescent="0.3">
      <c r="A10" s="275"/>
      <c r="B10" s="273"/>
      <c r="C10" s="273"/>
      <c r="D10" s="273"/>
      <c r="E10" s="134">
        <v>1</v>
      </c>
      <c r="F10" s="134">
        <v>2</v>
      </c>
      <c r="G10" s="134">
        <v>3</v>
      </c>
      <c r="H10" s="134">
        <v>4</v>
      </c>
      <c r="I10" s="134">
        <v>5</v>
      </c>
      <c r="J10" s="134">
        <v>6</v>
      </c>
      <c r="K10" s="134">
        <v>7</v>
      </c>
      <c r="L10" s="134">
        <v>8</v>
      </c>
      <c r="M10" s="134">
        <v>9</v>
      </c>
      <c r="N10" s="134">
        <v>10</v>
      </c>
      <c r="O10" s="134">
        <v>11</v>
      </c>
      <c r="P10" s="134">
        <v>12</v>
      </c>
      <c r="Q10" s="273"/>
      <c r="R10" s="273"/>
      <c r="S10" s="275"/>
      <c r="T10" s="371"/>
    </row>
    <row r="11" spans="1:20" ht="135" customHeight="1" x14ac:dyDescent="0.3">
      <c r="A11" s="265" t="s">
        <v>838</v>
      </c>
      <c r="B11" s="265" t="s">
        <v>131</v>
      </c>
      <c r="C11" s="279" t="s">
        <v>675</v>
      </c>
      <c r="D11" s="9" t="s">
        <v>663</v>
      </c>
      <c r="E11" s="161"/>
      <c r="F11" s="161"/>
      <c r="G11" s="161"/>
      <c r="H11" s="161"/>
      <c r="I11" s="161"/>
      <c r="J11" s="161"/>
      <c r="K11" s="155"/>
      <c r="L11" s="155"/>
      <c r="M11" s="155"/>
      <c r="N11" s="155"/>
      <c r="O11" s="155"/>
      <c r="P11" s="155"/>
      <c r="Q11" s="9" t="s">
        <v>631</v>
      </c>
      <c r="R11" s="10" t="s">
        <v>952</v>
      </c>
      <c r="S11" s="241">
        <v>0.72</v>
      </c>
      <c r="T11" s="49" t="s">
        <v>953</v>
      </c>
    </row>
    <row r="12" spans="1:20" ht="135" customHeight="1" x14ac:dyDescent="0.3">
      <c r="A12" s="266"/>
      <c r="B12" s="266"/>
      <c r="C12" s="286"/>
      <c r="D12" s="9" t="s">
        <v>773</v>
      </c>
      <c r="E12" s="32"/>
      <c r="F12" s="32"/>
      <c r="G12" s="32"/>
      <c r="H12" s="32"/>
      <c r="I12" s="32"/>
      <c r="J12" s="32"/>
      <c r="K12" s="95"/>
      <c r="L12" s="95"/>
      <c r="M12" s="95"/>
      <c r="N12" s="95"/>
      <c r="O12" s="95"/>
      <c r="P12" s="95"/>
      <c r="Q12" s="9" t="s">
        <v>70</v>
      </c>
      <c r="R12" s="9" t="s">
        <v>743</v>
      </c>
      <c r="S12" s="240">
        <v>1</v>
      </c>
      <c r="T12" s="49" t="s">
        <v>937</v>
      </c>
    </row>
    <row r="13" spans="1:20" ht="212.5" x14ac:dyDescent="0.3">
      <c r="A13" s="266"/>
      <c r="B13" s="266"/>
      <c r="C13" s="25" t="s">
        <v>676</v>
      </c>
      <c r="D13" s="152" t="s">
        <v>800</v>
      </c>
      <c r="E13" s="103"/>
      <c r="F13" s="162"/>
      <c r="G13" s="103"/>
      <c r="H13" s="162"/>
      <c r="I13" s="103"/>
      <c r="J13" s="103"/>
      <c r="K13" s="103"/>
      <c r="L13" s="103"/>
      <c r="M13" s="103"/>
      <c r="N13" s="103"/>
      <c r="O13" s="103"/>
      <c r="P13" s="104"/>
      <c r="Q13" s="9" t="s">
        <v>742</v>
      </c>
      <c r="R13" s="130" t="s">
        <v>806</v>
      </c>
      <c r="S13" s="240">
        <v>1</v>
      </c>
      <c r="T13" s="49" t="s">
        <v>938</v>
      </c>
    </row>
    <row r="14" spans="1:20" ht="213.5" x14ac:dyDescent="0.3">
      <c r="A14" s="266"/>
      <c r="B14" s="266"/>
      <c r="C14" s="7" t="s">
        <v>20</v>
      </c>
      <c r="D14" s="7" t="s">
        <v>48</v>
      </c>
      <c r="E14" s="31"/>
      <c r="F14" s="31"/>
      <c r="G14" s="31"/>
      <c r="H14" s="31"/>
      <c r="I14" s="31"/>
      <c r="J14" s="34"/>
      <c r="K14" s="31"/>
      <c r="L14" s="31"/>
      <c r="M14" s="31"/>
      <c r="N14" s="31"/>
      <c r="O14" s="31"/>
      <c r="P14" s="31"/>
      <c r="Q14" s="10" t="s">
        <v>71</v>
      </c>
      <c r="R14" s="10" t="s">
        <v>750</v>
      </c>
      <c r="S14" s="240">
        <v>1</v>
      </c>
      <c r="T14" s="205" t="s">
        <v>949</v>
      </c>
    </row>
    <row r="15" spans="1:20" ht="81" customHeight="1" x14ac:dyDescent="0.3">
      <c r="A15" s="267"/>
      <c r="B15" s="267"/>
      <c r="C15" s="129" t="s">
        <v>618</v>
      </c>
      <c r="D15" s="19" t="s">
        <v>605</v>
      </c>
      <c r="E15" s="27"/>
      <c r="F15" s="27"/>
      <c r="G15" s="27"/>
      <c r="H15" s="27"/>
      <c r="I15" s="27"/>
      <c r="J15" s="153"/>
      <c r="K15" s="27"/>
      <c r="L15" s="27"/>
      <c r="M15" s="27"/>
      <c r="N15" s="27"/>
      <c r="O15" s="27"/>
      <c r="P15" s="27"/>
      <c r="Q15" s="9" t="s">
        <v>633</v>
      </c>
      <c r="R15" s="9" t="s">
        <v>650</v>
      </c>
      <c r="S15" s="239">
        <v>0.35</v>
      </c>
      <c r="T15" s="49" t="s">
        <v>950</v>
      </c>
    </row>
    <row r="16" spans="1:20" ht="100" x14ac:dyDescent="0.3">
      <c r="A16" s="266" t="s">
        <v>838</v>
      </c>
      <c r="B16" s="372"/>
      <c r="C16" s="7" t="s">
        <v>814</v>
      </c>
      <c r="D16" s="19" t="s">
        <v>664</v>
      </c>
      <c r="E16" s="27"/>
      <c r="F16" s="27"/>
      <c r="G16" s="27"/>
      <c r="H16" s="27"/>
      <c r="I16" s="27"/>
      <c r="J16" s="27"/>
      <c r="K16" s="27"/>
      <c r="L16" s="27"/>
      <c r="M16" s="27"/>
      <c r="N16" s="27"/>
      <c r="O16" s="27"/>
      <c r="P16" s="27"/>
      <c r="Q16" s="9" t="s">
        <v>683</v>
      </c>
      <c r="R16" s="9" t="s">
        <v>691</v>
      </c>
      <c r="S16" s="241">
        <v>0.66</v>
      </c>
      <c r="T16" s="49" t="s">
        <v>1017</v>
      </c>
    </row>
    <row r="17" spans="1:20" ht="112.5" x14ac:dyDescent="0.3">
      <c r="A17" s="266"/>
      <c r="B17" s="372"/>
      <c r="C17" s="7" t="s">
        <v>677</v>
      </c>
      <c r="D17" s="112" t="s">
        <v>665</v>
      </c>
      <c r="E17" s="27"/>
      <c r="F17" s="27"/>
      <c r="G17" s="27"/>
      <c r="H17" s="27"/>
      <c r="I17" s="27"/>
      <c r="J17" s="27"/>
      <c r="K17" s="27"/>
      <c r="L17" s="27"/>
      <c r="M17" s="27"/>
      <c r="N17" s="27"/>
      <c r="O17" s="27"/>
      <c r="P17" s="27"/>
      <c r="Q17" s="9" t="s">
        <v>684</v>
      </c>
      <c r="R17" s="9" t="s">
        <v>692</v>
      </c>
      <c r="S17" s="240">
        <v>1</v>
      </c>
      <c r="T17" s="49" t="s">
        <v>1018</v>
      </c>
    </row>
    <row r="18" spans="1:20" ht="158.25" customHeight="1" x14ac:dyDescent="0.3">
      <c r="A18" s="266"/>
      <c r="B18" s="372"/>
      <c r="C18" s="7" t="s">
        <v>677</v>
      </c>
      <c r="D18" s="23" t="s">
        <v>666</v>
      </c>
      <c r="E18" s="27"/>
      <c r="F18" s="27"/>
      <c r="G18" s="27"/>
      <c r="H18" s="105"/>
      <c r="I18" s="27"/>
      <c r="J18" s="27"/>
      <c r="K18" s="27"/>
      <c r="L18" s="27"/>
      <c r="M18" s="27"/>
      <c r="N18" s="27"/>
      <c r="O18" s="27"/>
      <c r="P18" s="27"/>
      <c r="Q18" s="11" t="s">
        <v>685</v>
      </c>
      <c r="R18" s="9" t="s">
        <v>693</v>
      </c>
      <c r="S18" s="156"/>
      <c r="T18" s="49"/>
    </row>
    <row r="19" spans="1:20" ht="125" x14ac:dyDescent="0.3">
      <c r="A19" s="266"/>
      <c r="B19" s="372"/>
      <c r="C19" s="11" t="s">
        <v>678</v>
      </c>
      <c r="D19" s="19" t="s">
        <v>667</v>
      </c>
      <c r="E19" s="27"/>
      <c r="F19" s="27"/>
      <c r="G19" s="27"/>
      <c r="H19" s="27"/>
      <c r="I19" s="27"/>
      <c r="J19" s="27"/>
      <c r="K19" s="27"/>
      <c r="L19" s="27"/>
      <c r="M19" s="27"/>
      <c r="N19" s="27"/>
      <c r="O19" s="27"/>
      <c r="P19" s="27"/>
      <c r="Q19" s="9" t="s">
        <v>686</v>
      </c>
      <c r="R19" s="9" t="s">
        <v>694</v>
      </c>
      <c r="S19" s="156"/>
      <c r="T19" s="49"/>
    </row>
    <row r="20" spans="1:20" ht="118.5" customHeight="1" x14ac:dyDescent="0.3">
      <c r="A20" s="266"/>
      <c r="B20" s="372"/>
      <c r="C20" s="7" t="s">
        <v>807</v>
      </c>
      <c r="D20" s="19" t="s">
        <v>668</v>
      </c>
      <c r="E20" s="27"/>
      <c r="F20" s="27"/>
      <c r="G20" s="27"/>
      <c r="H20" s="27"/>
      <c r="I20" s="27"/>
      <c r="J20" s="27"/>
      <c r="K20" s="27"/>
      <c r="L20" s="27"/>
      <c r="M20" s="27"/>
      <c r="N20" s="27"/>
      <c r="O20" s="27"/>
      <c r="P20" s="27"/>
      <c r="Q20" s="9" t="s">
        <v>687</v>
      </c>
      <c r="R20" s="9" t="s">
        <v>695</v>
      </c>
      <c r="S20" s="156"/>
      <c r="T20" s="49"/>
    </row>
    <row r="21" spans="1:20" ht="75" x14ac:dyDescent="0.3">
      <c r="A21" s="266"/>
      <c r="B21" s="372"/>
      <c r="C21" s="11" t="s">
        <v>856</v>
      </c>
      <c r="D21" s="19" t="s">
        <v>669</v>
      </c>
      <c r="E21" s="27"/>
      <c r="F21" s="27"/>
      <c r="G21" s="27"/>
      <c r="H21" s="27"/>
      <c r="I21" s="27"/>
      <c r="J21" s="27"/>
      <c r="K21" s="27"/>
      <c r="L21" s="27"/>
      <c r="M21" s="27"/>
      <c r="N21" s="27"/>
      <c r="O21" s="27"/>
      <c r="P21" s="27"/>
      <c r="Q21" s="9" t="s">
        <v>688</v>
      </c>
      <c r="R21" s="9" t="s">
        <v>503</v>
      </c>
      <c r="S21" s="240">
        <v>1</v>
      </c>
      <c r="T21" s="49" t="s">
        <v>1019</v>
      </c>
    </row>
    <row r="22" spans="1:20" ht="87.5" x14ac:dyDescent="0.3">
      <c r="A22" s="266"/>
      <c r="B22" s="372"/>
      <c r="C22" s="11" t="s">
        <v>679</v>
      </c>
      <c r="D22" s="19" t="s">
        <v>670</v>
      </c>
      <c r="E22" s="27"/>
      <c r="F22" s="27"/>
      <c r="G22" s="27"/>
      <c r="H22" s="27"/>
      <c r="I22" s="27"/>
      <c r="J22" s="27"/>
      <c r="K22" s="27"/>
      <c r="L22" s="27"/>
      <c r="M22" s="27"/>
      <c r="N22" s="27"/>
      <c r="O22" s="27"/>
      <c r="P22" s="27"/>
      <c r="Q22" s="11" t="s">
        <v>689</v>
      </c>
      <c r="R22" s="9" t="s">
        <v>696</v>
      </c>
      <c r="S22" s="241">
        <v>0.75</v>
      </c>
      <c r="T22" s="49" t="s">
        <v>1020</v>
      </c>
    </row>
    <row r="23" spans="1:20" ht="102" customHeight="1" x14ac:dyDescent="0.3">
      <c r="A23" s="266"/>
      <c r="B23" s="372"/>
      <c r="C23" s="7" t="s">
        <v>680</v>
      </c>
      <c r="D23" s="30" t="s">
        <v>671</v>
      </c>
      <c r="E23" s="27"/>
      <c r="F23" s="27"/>
      <c r="G23" s="27"/>
      <c r="H23" s="27"/>
      <c r="I23" s="27"/>
      <c r="J23" s="27"/>
      <c r="K23" s="27"/>
      <c r="L23" s="27"/>
      <c r="M23" s="27"/>
      <c r="N23" s="27"/>
      <c r="O23" s="27"/>
      <c r="P23" s="27"/>
      <c r="Q23" s="9" t="s">
        <v>744</v>
      </c>
      <c r="R23" s="9" t="s">
        <v>1141</v>
      </c>
      <c r="S23" s="156"/>
      <c r="T23" s="49"/>
    </row>
    <row r="24" spans="1:20" ht="87.5" x14ac:dyDescent="0.3">
      <c r="A24" s="266"/>
      <c r="B24" s="372"/>
      <c r="C24" s="11" t="s">
        <v>681</v>
      </c>
      <c r="D24" s="19" t="s">
        <v>672</v>
      </c>
      <c r="E24" s="27"/>
      <c r="F24" s="27"/>
      <c r="G24" s="27"/>
      <c r="H24" s="27"/>
      <c r="I24" s="27"/>
      <c r="J24" s="27"/>
      <c r="K24" s="27"/>
      <c r="L24" s="27"/>
      <c r="M24" s="27"/>
      <c r="N24" s="27"/>
      <c r="O24" s="27"/>
      <c r="P24" s="27"/>
      <c r="Q24" s="9" t="s">
        <v>690</v>
      </c>
      <c r="R24" s="9" t="s">
        <v>697</v>
      </c>
      <c r="S24" s="156"/>
      <c r="T24" s="49"/>
    </row>
    <row r="25" spans="1:20" ht="155.25" customHeight="1" x14ac:dyDescent="0.3">
      <c r="A25" s="267"/>
      <c r="B25" s="373"/>
      <c r="C25" s="9" t="s">
        <v>682</v>
      </c>
      <c r="D25" s="17" t="s">
        <v>673</v>
      </c>
      <c r="E25" s="27"/>
      <c r="F25" s="27"/>
      <c r="G25" s="27"/>
      <c r="H25" s="27"/>
      <c r="I25" s="27"/>
      <c r="J25" s="27"/>
      <c r="K25" s="27"/>
      <c r="L25" s="27"/>
      <c r="M25" s="27"/>
      <c r="N25" s="27"/>
      <c r="O25" s="27"/>
      <c r="P25" s="27"/>
      <c r="Q25" s="9" t="s">
        <v>338</v>
      </c>
      <c r="R25" s="9" t="s">
        <v>929</v>
      </c>
      <c r="S25" s="156"/>
      <c r="T25" s="49"/>
    </row>
    <row r="26" spans="1:20" ht="155.25" customHeight="1" x14ac:dyDescent="0.3">
      <c r="A26" s="265" t="s">
        <v>838</v>
      </c>
      <c r="B26" s="265" t="s">
        <v>382</v>
      </c>
      <c r="C26" s="9" t="s">
        <v>45</v>
      </c>
      <c r="D26" s="11" t="s">
        <v>268</v>
      </c>
      <c r="E26" s="31"/>
      <c r="F26" s="31"/>
      <c r="G26" s="31"/>
      <c r="H26" s="31"/>
      <c r="I26" s="31"/>
      <c r="J26" s="31"/>
      <c r="K26" s="31"/>
      <c r="L26" s="31"/>
      <c r="M26" s="31"/>
      <c r="N26" s="31"/>
      <c r="O26" s="31"/>
      <c r="P26" s="31"/>
      <c r="Q26" s="7" t="s">
        <v>112</v>
      </c>
      <c r="R26" s="9" t="s">
        <v>150</v>
      </c>
      <c r="S26" s="156" t="s">
        <v>930</v>
      </c>
      <c r="T26" s="49" t="s">
        <v>954</v>
      </c>
    </row>
    <row r="27" spans="1:20" ht="165.75" customHeight="1" x14ac:dyDescent="0.3">
      <c r="A27" s="267"/>
      <c r="B27" s="267"/>
      <c r="C27" s="11" t="s">
        <v>46</v>
      </c>
      <c r="D27" s="11" t="s">
        <v>674</v>
      </c>
      <c r="E27" s="31"/>
      <c r="F27" s="31"/>
      <c r="G27" s="31"/>
      <c r="H27" s="31"/>
      <c r="I27" s="31"/>
      <c r="J27" s="31"/>
      <c r="K27" s="31"/>
      <c r="L27" s="31"/>
      <c r="M27" s="31"/>
      <c r="N27" s="31"/>
      <c r="O27" s="31"/>
      <c r="P27" s="31"/>
      <c r="Q27" s="9" t="s">
        <v>646</v>
      </c>
      <c r="R27" s="9" t="s">
        <v>662</v>
      </c>
      <c r="S27" s="156" t="s">
        <v>930</v>
      </c>
      <c r="T27" s="49" t="s">
        <v>955</v>
      </c>
    </row>
    <row r="28" spans="1:20" ht="75" x14ac:dyDescent="0.3">
      <c r="A28" s="304" t="s">
        <v>870</v>
      </c>
      <c r="B28" s="304" t="s">
        <v>879</v>
      </c>
      <c r="C28" s="376" t="s">
        <v>880</v>
      </c>
      <c r="D28" s="169" t="s">
        <v>881</v>
      </c>
      <c r="E28" s="157"/>
      <c r="F28" s="157"/>
      <c r="G28" s="157"/>
      <c r="H28" s="157"/>
      <c r="I28" s="157"/>
      <c r="J28" s="157"/>
      <c r="K28" s="157"/>
      <c r="L28" s="157"/>
      <c r="M28" s="157"/>
      <c r="N28" s="157"/>
      <c r="O28" s="157"/>
      <c r="P28" s="157"/>
      <c r="Q28" s="135" t="s">
        <v>912</v>
      </c>
      <c r="R28" s="116" t="s">
        <v>913</v>
      </c>
      <c r="S28" s="248">
        <v>1</v>
      </c>
      <c r="T28" s="173" t="s">
        <v>1014</v>
      </c>
    </row>
    <row r="29" spans="1:20" ht="87.5" x14ac:dyDescent="0.3">
      <c r="A29" s="304"/>
      <c r="B29" s="304"/>
      <c r="C29" s="376"/>
      <c r="D29" s="169" t="s">
        <v>882</v>
      </c>
      <c r="E29" s="157"/>
      <c r="F29" s="157"/>
      <c r="G29" s="157"/>
      <c r="H29" s="157"/>
      <c r="I29" s="157"/>
      <c r="J29" s="157"/>
      <c r="K29" s="157"/>
      <c r="L29" s="157"/>
      <c r="M29" s="157"/>
      <c r="N29" s="157"/>
      <c r="O29" s="157"/>
      <c r="P29" s="157"/>
      <c r="Q29" s="135" t="s">
        <v>914</v>
      </c>
      <c r="R29" s="116" t="s">
        <v>915</v>
      </c>
      <c r="S29" s="248">
        <v>1</v>
      </c>
      <c r="T29" s="49" t="s">
        <v>1012</v>
      </c>
    </row>
    <row r="30" spans="1:20" ht="125" x14ac:dyDescent="0.3">
      <c r="A30" s="183" t="s">
        <v>870</v>
      </c>
      <c r="B30" s="118" t="s">
        <v>885</v>
      </c>
      <c r="C30" s="119" t="s">
        <v>883</v>
      </c>
      <c r="D30" s="170" t="s">
        <v>884</v>
      </c>
      <c r="E30" s="164"/>
      <c r="F30" s="164"/>
      <c r="G30" s="164"/>
      <c r="H30" s="164"/>
      <c r="I30" s="164"/>
      <c r="J30" s="164"/>
      <c r="K30" s="164"/>
      <c r="L30" s="164"/>
      <c r="M30" s="164"/>
      <c r="N30" s="164"/>
      <c r="O30" s="164"/>
      <c r="P30" s="164"/>
      <c r="Q30" s="165" t="s">
        <v>920</v>
      </c>
      <c r="R30" s="166" t="s">
        <v>921</v>
      </c>
      <c r="S30" s="248">
        <v>1</v>
      </c>
      <c r="T30" s="71" t="s">
        <v>1013</v>
      </c>
    </row>
    <row r="31" spans="1:20" ht="175" x14ac:dyDescent="0.3">
      <c r="A31" s="163" t="s">
        <v>838</v>
      </c>
      <c r="B31" s="118" t="s">
        <v>891</v>
      </c>
      <c r="C31" s="120" t="s">
        <v>892</v>
      </c>
      <c r="D31" s="169" t="s">
        <v>893</v>
      </c>
      <c r="E31" s="164"/>
      <c r="F31" s="164"/>
      <c r="G31" s="164"/>
      <c r="H31" s="164"/>
      <c r="I31" s="164"/>
      <c r="J31" s="164"/>
      <c r="K31" s="164"/>
      <c r="L31" s="164"/>
      <c r="M31" s="164"/>
      <c r="N31" s="164"/>
      <c r="O31" s="164"/>
      <c r="P31" s="164"/>
      <c r="Q31" s="165" t="s">
        <v>916</v>
      </c>
      <c r="R31" s="166" t="s">
        <v>917</v>
      </c>
      <c r="S31" s="248">
        <v>1</v>
      </c>
      <c r="T31" s="71" t="s">
        <v>1015</v>
      </c>
    </row>
    <row r="32" spans="1:20" ht="87.5" x14ac:dyDescent="0.3">
      <c r="A32" s="135" t="s">
        <v>838</v>
      </c>
      <c r="B32" s="131" t="s">
        <v>886</v>
      </c>
      <c r="C32" s="117" t="s">
        <v>887</v>
      </c>
      <c r="D32" s="169" t="s">
        <v>888</v>
      </c>
      <c r="E32" s="157"/>
      <c r="F32" s="157"/>
      <c r="G32" s="157"/>
      <c r="H32" s="157"/>
      <c r="I32" s="157"/>
      <c r="J32" s="157"/>
      <c r="K32" s="157"/>
      <c r="L32" s="157"/>
      <c r="M32" s="157"/>
      <c r="N32" s="157"/>
      <c r="O32" s="157"/>
      <c r="P32" s="157"/>
      <c r="Q32" s="135" t="s">
        <v>918</v>
      </c>
      <c r="R32" s="116" t="s">
        <v>919</v>
      </c>
      <c r="S32" s="248">
        <v>0.8</v>
      </c>
      <c r="T32" s="17" t="s">
        <v>1016</v>
      </c>
    </row>
    <row r="33" spans="1:17" x14ac:dyDescent="0.3">
      <c r="A33" s="149"/>
      <c r="B33" s="110"/>
      <c r="C33" s="110"/>
      <c r="D33" s="110"/>
    </row>
    <row r="34" spans="1:17" x14ac:dyDescent="0.3">
      <c r="A34" s="149"/>
      <c r="B34" s="110"/>
      <c r="C34" s="110"/>
      <c r="D34" s="110"/>
    </row>
    <row r="35" spans="1:17" x14ac:dyDescent="0.3">
      <c r="A35" s="149"/>
      <c r="B35" s="110"/>
      <c r="C35" s="110"/>
      <c r="D35" s="110"/>
    </row>
    <row r="37" spans="1:17" x14ac:dyDescent="0.3">
      <c r="A37" s="13" t="s">
        <v>14</v>
      </c>
      <c r="B37" s="1" t="s">
        <v>15</v>
      </c>
      <c r="Q37" s="13" t="s">
        <v>16</v>
      </c>
    </row>
    <row r="39" spans="1:17" x14ac:dyDescent="0.3">
      <c r="A39" s="268" t="s">
        <v>857</v>
      </c>
      <c r="B39" s="269"/>
      <c r="C39" s="270"/>
      <c r="E39" s="12"/>
    </row>
    <row r="40" spans="1:17" x14ac:dyDescent="0.3">
      <c r="A40" s="262" t="s">
        <v>841</v>
      </c>
      <c r="B40" s="262"/>
      <c r="C40" s="20" t="s">
        <v>6</v>
      </c>
      <c r="E40" s="12"/>
    </row>
    <row r="41" spans="1:17" x14ac:dyDescent="0.3">
      <c r="A41" s="263" t="s">
        <v>838</v>
      </c>
      <c r="B41" s="263"/>
      <c r="C41" s="21">
        <f>+AVERAGE(S11:S27,S31:S32)</f>
        <v>0.84363636363636374</v>
      </c>
      <c r="E41" s="12"/>
    </row>
    <row r="42" spans="1:17" ht="31.5" customHeight="1" x14ac:dyDescent="0.3">
      <c r="A42" s="374" t="s">
        <v>870</v>
      </c>
      <c r="B42" s="375"/>
      <c r="C42" s="21">
        <f>AVERAGE(S28:S30)</f>
        <v>1</v>
      </c>
      <c r="E42" s="12"/>
    </row>
    <row r="43" spans="1:17" x14ac:dyDescent="0.3">
      <c r="A43" s="264" t="s">
        <v>90</v>
      </c>
      <c r="B43" s="264"/>
      <c r="C43" s="83">
        <f>+AVERAGE(C41:C41)</f>
        <v>0.84363636363636374</v>
      </c>
      <c r="E43" s="14"/>
      <c r="F43" s="13"/>
      <c r="G43" s="13"/>
      <c r="H43" s="13"/>
    </row>
    <row r="44" spans="1:17" x14ac:dyDescent="0.3">
      <c r="E44" s="12"/>
    </row>
    <row r="45" spans="1:17" x14ac:dyDescent="0.3">
      <c r="E45" s="12"/>
    </row>
  </sheetData>
  <mergeCells count="31">
    <mergeCell ref="A43:B43"/>
    <mergeCell ref="C11:C12"/>
    <mergeCell ref="B11:B15"/>
    <mergeCell ref="B16:B25"/>
    <mergeCell ref="B26:B27"/>
    <mergeCell ref="A11:A15"/>
    <mergeCell ref="A16:A25"/>
    <mergeCell ref="A39:C39"/>
    <mergeCell ref="A40:B40"/>
    <mergeCell ref="A41:B41"/>
    <mergeCell ref="A42:B42"/>
    <mergeCell ref="A26:A27"/>
    <mergeCell ref="C28:C29"/>
    <mergeCell ref="A28:A29"/>
    <mergeCell ref="B28:B29"/>
    <mergeCell ref="R9:R10"/>
    <mergeCell ref="T9:T10"/>
    <mergeCell ref="A9:A10"/>
    <mergeCell ref="B9:B10"/>
    <mergeCell ref="C9:C10"/>
    <mergeCell ref="D9:D10"/>
    <mergeCell ref="E9:P9"/>
    <mergeCell ref="Q9:Q10"/>
    <mergeCell ref="S9:S10"/>
    <mergeCell ref="S1:T1"/>
    <mergeCell ref="S2:T2"/>
    <mergeCell ref="S3:T4"/>
    <mergeCell ref="A1:A4"/>
    <mergeCell ref="B1:R1"/>
    <mergeCell ref="B2:R2"/>
    <mergeCell ref="B3:R4"/>
  </mergeCells>
  <pageMargins left="0.70866141732283472" right="0.70866141732283472" top="0.74803149606299213" bottom="0.74803149606299213" header="0.31496062992125984" footer="0.31496062992125984"/>
  <pageSetup scale="75" orientation="landscape" r:id="rId1"/>
  <drawing r:id="rId2"/>
  <legacyDrawing r:id="rId3"/>
  <oleObjects>
    <mc:AlternateContent xmlns:mc="http://schemas.openxmlformats.org/markup-compatibility/2006">
      <mc:Choice Requires="x14">
        <oleObject progId="Visio.Drawing.11" shapeId="18436" r:id="rId4">
          <objectPr defaultSize="0" autoPict="0" r:id="rId5">
            <anchor moveWithCells="1" sizeWithCells="1">
              <from>
                <xdr:col>0</xdr:col>
                <xdr:colOff>171450</xdr:colOff>
                <xdr:row>0</xdr:row>
                <xdr:rowOff>38100</xdr:rowOff>
              </from>
              <to>
                <xdr:col>0</xdr:col>
                <xdr:colOff>1981200</xdr:colOff>
                <xdr:row>4</xdr:row>
                <xdr:rowOff>0</xdr:rowOff>
              </to>
            </anchor>
          </objectPr>
        </oleObject>
      </mc:Choice>
      <mc:Fallback>
        <oleObject progId="Visio.Drawing.11" shapeId="18436"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T37"/>
  <sheetViews>
    <sheetView topLeftCell="A19" zoomScale="96" zoomScaleNormal="91" workbookViewId="0">
      <selection activeCell="R6" sqref="R6"/>
    </sheetView>
  </sheetViews>
  <sheetFormatPr baseColWidth="10" defaultColWidth="11.453125" defaultRowHeight="14" x14ac:dyDescent="0.3"/>
  <cols>
    <col min="1" max="1" width="33.453125" style="1" customWidth="1"/>
    <col min="2" max="2" width="23.26953125" style="1" customWidth="1"/>
    <col min="3" max="3" width="28.7265625" style="1" customWidth="1"/>
    <col min="4" max="4" width="27.54296875" style="1" customWidth="1"/>
    <col min="5" max="13" width="2" style="1" bestFit="1" customWidth="1"/>
    <col min="14" max="16" width="3" style="1" bestFit="1" customWidth="1"/>
    <col min="17" max="17" width="22.81640625" style="1" customWidth="1"/>
    <col min="18" max="18" width="21.54296875" style="1" customWidth="1"/>
    <col min="19" max="19" width="12.54296875" style="1" customWidth="1"/>
    <col min="20" max="20" width="16.81640625" style="1" bestFit="1" customWidth="1"/>
    <col min="21" max="21" width="42.453125" style="1" customWidth="1"/>
    <col min="22" max="16384" width="11.453125" style="1"/>
  </cols>
  <sheetData>
    <row r="1" spans="1:20" ht="22.5"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0" ht="22.5"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0" ht="14.2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0" x14ac:dyDescent="0.3">
      <c r="A4" s="291"/>
      <c r="B4" s="298"/>
      <c r="C4" s="299"/>
      <c r="D4" s="299"/>
      <c r="E4" s="299"/>
      <c r="F4" s="299"/>
      <c r="G4" s="299"/>
      <c r="H4" s="299"/>
      <c r="I4" s="299"/>
      <c r="J4" s="299"/>
      <c r="K4" s="299"/>
      <c r="L4" s="299"/>
      <c r="M4" s="299"/>
      <c r="N4" s="299"/>
      <c r="O4" s="299"/>
      <c r="P4" s="299"/>
      <c r="Q4" s="299"/>
      <c r="R4" s="300"/>
      <c r="S4" s="277"/>
      <c r="T4" s="277"/>
    </row>
    <row r="6" spans="1:20" x14ac:dyDescent="0.3">
      <c r="A6" s="3" t="s">
        <v>860</v>
      </c>
      <c r="D6" s="3"/>
      <c r="E6" s="3"/>
      <c r="F6" s="3"/>
      <c r="G6" s="3"/>
      <c r="H6" s="3"/>
      <c r="I6" s="3"/>
      <c r="J6" s="3"/>
      <c r="K6" s="3"/>
      <c r="L6" s="3"/>
      <c r="M6" s="3"/>
      <c r="N6" s="3"/>
      <c r="O6" s="3"/>
      <c r="P6" s="3"/>
      <c r="Q6" s="3"/>
      <c r="R6" s="4" t="s">
        <v>1237</v>
      </c>
    </row>
    <row r="7" spans="1:20" x14ac:dyDescent="0.3">
      <c r="A7" s="5" t="s">
        <v>848</v>
      </c>
      <c r="D7" s="5"/>
      <c r="E7" s="5"/>
      <c r="F7" s="5"/>
      <c r="G7" s="5"/>
      <c r="H7" s="5"/>
      <c r="I7" s="5"/>
      <c r="J7" s="5"/>
      <c r="K7" s="5"/>
      <c r="L7" s="5"/>
      <c r="M7" s="5"/>
      <c r="N7" s="5"/>
      <c r="O7" s="5"/>
      <c r="P7" s="5"/>
      <c r="Q7" s="5"/>
      <c r="R7" s="5"/>
    </row>
    <row r="8" spans="1:20" ht="15" customHeight="1" x14ac:dyDescent="0.3">
      <c r="A8" s="287" t="s">
        <v>841</v>
      </c>
      <c r="B8" s="281" t="s">
        <v>2</v>
      </c>
      <c r="C8" s="281" t="s">
        <v>17</v>
      </c>
      <c r="D8" s="281" t="s">
        <v>3</v>
      </c>
      <c r="E8" s="281" t="s">
        <v>8</v>
      </c>
      <c r="F8" s="281"/>
      <c r="G8" s="281"/>
      <c r="H8" s="281"/>
      <c r="I8" s="281"/>
      <c r="J8" s="281"/>
      <c r="K8" s="281"/>
      <c r="L8" s="281"/>
      <c r="M8" s="281"/>
      <c r="N8" s="281"/>
      <c r="O8" s="281"/>
      <c r="P8" s="281"/>
      <c r="Q8" s="281" t="s">
        <v>5</v>
      </c>
      <c r="R8" s="281" t="s">
        <v>4</v>
      </c>
      <c r="S8" s="287" t="s">
        <v>6</v>
      </c>
      <c r="T8" s="334" t="s">
        <v>833</v>
      </c>
    </row>
    <row r="9" spans="1:20" x14ac:dyDescent="0.3">
      <c r="A9" s="288"/>
      <c r="B9" s="281"/>
      <c r="C9" s="281"/>
      <c r="D9" s="281"/>
      <c r="E9" s="8">
        <v>1</v>
      </c>
      <c r="F9" s="8">
        <v>2</v>
      </c>
      <c r="G9" s="8">
        <v>3</v>
      </c>
      <c r="H9" s="8">
        <v>4</v>
      </c>
      <c r="I9" s="8">
        <v>5</v>
      </c>
      <c r="J9" s="8">
        <v>6</v>
      </c>
      <c r="K9" s="8">
        <v>7</v>
      </c>
      <c r="L9" s="8">
        <v>8</v>
      </c>
      <c r="M9" s="8">
        <v>9</v>
      </c>
      <c r="N9" s="8">
        <v>10</v>
      </c>
      <c r="O9" s="8">
        <v>11</v>
      </c>
      <c r="P9" s="8">
        <v>12</v>
      </c>
      <c r="Q9" s="281"/>
      <c r="R9" s="281"/>
      <c r="S9" s="288"/>
      <c r="T9" s="335"/>
    </row>
    <row r="10" spans="1:20" ht="112.5" x14ac:dyDescent="0.3">
      <c r="A10" s="265" t="s">
        <v>870</v>
      </c>
      <c r="B10" s="378" t="s">
        <v>956</v>
      </c>
      <c r="C10" s="11" t="s">
        <v>702</v>
      </c>
      <c r="D10" s="68" t="s">
        <v>698</v>
      </c>
      <c r="E10" s="32"/>
      <c r="F10" s="32"/>
      <c r="G10" s="32"/>
      <c r="H10" s="32"/>
      <c r="I10" s="32"/>
      <c r="J10" s="32"/>
      <c r="K10" s="95"/>
      <c r="L10" s="95"/>
      <c r="M10" s="95"/>
      <c r="N10" s="95"/>
      <c r="O10" s="95"/>
      <c r="P10" s="95"/>
      <c r="Q10" s="40" t="s">
        <v>820</v>
      </c>
      <c r="R10" s="40" t="s">
        <v>714</v>
      </c>
      <c r="S10" s="249">
        <v>0.9</v>
      </c>
      <c r="T10" s="171"/>
    </row>
    <row r="11" spans="1:20" ht="77.25" customHeight="1" x14ac:dyDescent="0.3">
      <c r="A11" s="266"/>
      <c r="B11" s="379"/>
      <c r="C11" s="11" t="s">
        <v>703</v>
      </c>
      <c r="D11" s="7" t="s">
        <v>699</v>
      </c>
      <c r="E11" s="153"/>
      <c r="F11" s="153"/>
      <c r="G11" s="153"/>
      <c r="H11" s="178"/>
      <c r="I11" s="153"/>
      <c r="J11" s="153"/>
      <c r="K11" s="27"/>
      <c r="L11" s="27"/>
      <c r="M11" s="27"/>
      <c r="N11" s="27"/>
      <c r="O11" s="27"/>
      <c r="P11" s="27"/>
      <c r="Q11" s="10" t="s">
        <v>708</v>
      </c>
      <c r="R11" s="10" t="s">
        <v>715</v>
      </c>
      <c r="S11" s="249">
        <v>1</v>
      </c>
      <c r="T11" s="9"/>
    </row>
    <row r="12" spans="1:20" ht="75" x14ac:dyDescent="0.3">
      <c r="A12" s="266"/>
      <c r="B12" s="379"/>
      <c r="C12" s="11" t="s">
        <v>704</v>
      </c>
      <c r="D12" s="7" t="s">
        <v>700</v>
      </c>
      <c r="E12" s="153"/>
      <c r="F12" s="153"/>
      <c r="G12" s="153"/>
      <c r="H12" s="153"/>
      <c r="I12" s="153"/>
      <c r="J12" s="153"/>
      <c r="K12" s="27"/>
      <c r="L12" s="27"/>
      <c r="M12" s="27"/>
      <c r="N12" s="27"/>
      <c r="O12" s="27"/>
      <c r="P12" s="27"/>
      <c r="Q12" s="7" t="s">
        <v>709</v>
      </c>
      <c r="R12" s="7" t="s">
        <v>716</v>
      </c>
      <c r="S12" s="250">
        <v>0.7</v>
      </c>
      <c r="T12" s="9"/>
    </row>
    <row r="13" spans="1:20" ht="100" x14ac:dyDescent="0.3">
      <c r="A13" s="266"/>
      <c r="B13" s="379"/>
      <c r="C13" s="72" t="s">
        <v>705</v>
      </c>
      <c r="D13" s="65" t="s">
        <v>958</v>
      </c>
      <c r="E13" s="153"/>
      <c r="F13" s="153"/>
      <c r="G13" s="153"/>
      <c r="H13" s="153"/>
      <c r="I13" s="153"/>
      <c r="J13" s="153"/>
      <c r="K13" s="27"/>
      <c r="L13" s="27"/>
      <c r="M13" s="27"/>
      <c r="N13" s="27"/>
      <c r="O13" s="27"/>
      <c r="P13" s="27"/>
      <c r="Q13" s="172" t="s">
        <v>710</v>
      </c>
      <c r="R13" s="10" t="s">
        <v>717</v>
      </c>
      <c r="S13" s="250">
        <v>0.6</v>
      </c>
      <c r="T13" s="9"/>
    </row>
    <row r="14" spans="1:20" ht="62.5" x14ac:dyDescent="0.3">
      <c r="A14" s="265" t="s">
        <v>838</v>
      </c>
      <c r="B14" s="380" t="s">
        <v>131</v>
      </c>
      <c r="C14" s="279" t="s">
        <v>706</v>
      </c>
      <c r="D14" s="10" t="s">
        <v>740</v>
      </c>
      <c r="F14" s="31"/>
      <c r="G14" s="31"/>
      <c r="H14" s="31"/>
      <c r="I14" s="31"/>
      <c r="J14" s="34"/>
      <c r="K14" s="31"/>
      <c r="L14" s="31"/>
      <c r="M14" s="31"/>
      <c r="N14" s="31"/>
      <c r="O14" s="31"/>
      <c r="P14" s="31"/>
      <c r="Q14" s="10" t="s">
        <v>69</v>
      </c>
      <c r="R14" s="10" t="s">
        <v>153</v>
      </c>
      <c r="S14" s="230">
        <v>0.67</v>
      </c>
      <c r="T14" s="9" t="s">
        <v>238</v>
      </c>
    </row>
    <row r="15" spans="1:20" ht="50" x14ac:dyDescent="0.3">
      <c r="A15" s="266"/>
      <c r="B15" s="381"/>
      <c r="C15" s="286"/>
      <c r="D15" s="10" t="s">
        <v>779</v>
      </c>
      <c r="E15" s="95"/>
      <c r="F15" s="95"/>
      <c r="G15" s="95"/>
      <c r="H15" s="95"/>
      <c r="I15" s="95"/>
      <c r="J15" s="32"/>
      <c r="K15" s="95"/>
      <c r="L15" s="95"/>
      <c r="M15" s="95"/>
      <c r="N15" s="95"/>
      <c r="O15" s="95"/>
      <c r="P15" s="95"/>
      <c r="Q15" s="10" t="s">
        <v>70</v>
      </c>
      <c r="R15" s="10" t="s">
        <v>143</v>
      </c>
      <c r="S15" s="228">
        <v>0</v>
      </c>
      <c r="T15" s="9" t="s">
        <v>1025</v>
      </c>
    </row>
    <row r="16" spans="1:20" ht="62.5" x14ac:dyDescent="0.3">
      <c r="A16" s="266"/>
      <c r="B16" s="381"/>
      <c r="C16" s="11" t="s">
        <v>20</v>
      </c>
      <c r="D16" s="56" t="s">
        <v>48</v>
      </c>
      <c r="E16" s="31"/>
      <c r="F16" s="31"/>
      <c r="G16" s="34"/>
      <c r="H16" s="31"/>
      <c r="I16" s="31"/>
      <c r="J16" s="34"/>
      <c r="K16" s="31"/>
      <c r="L16" s="31"/>
      <c r="M16" s="31"/>
      <c r="N16" s="31"/>
      <c r="O16" s="31"/>
      <c r="P16" s="31"/>
      <c r="Q16" s="10" t="s">
        <v>71</v>
      </c>
      <c r="R16" s="10" t="s">
        <v>780</v>
      </c>
      <c r="S16" s="229">
        <v>1</v>
      </c>
      <c r="T16" s="9"/>
    </row>
    <row r="17" spans="1:20" ht="62.5" x14ac:dyDescent="0.3">
      <c r="A17" s="266"/>
      <c r="B17" s="381"/>
      <c r="C17" s="9" t="s">
        <v>21</v>
      </c>
      <c r="D17" s="10" t="s">
        <v>49</v>
      </c>
      <c r="E17" s="9"/>
      <c r="F17" s="9"/>
      <c r="G17" s="9"/>
      <c r="H17" s="9"/>
      <c r="I17" s="9"/>
      <c r="J17" s="206"/>
      <c r="K17" s="33"/>
      <c r="L17" s="33"/>
      <c r="M17" s="33"/>
      <c r="N17" s="9"/>
      <c r="O17" s="9"/>
      <c r="P17" s="9"/>
      <c r="Q17" s="7" t="s">
        <v>72</v>
      </c>
      <c r="R17" s="10" t="s">
        <v>1170</v>
      </c>
      <c r="S17" s="85"/>
      <c r="T17" s="9" t="s">
        <v>1171</v>
      </c>
    </row>
    <row r="18" spans="1:20" ht="50" x14ac:dyDescent="0.3">
      <c r="A18" s="266"/>
      <c r="B18" s="381"/>
      <c r="C18" s="10" t="s">
        <v>22</v>
      </c>
      <c r="D18" s="7" t="s">
        <v>50</v>
      </c>
      <c r="E18" s="31"/>
      <c r="F18" s="31"/>
      <c r="G18" s="31"/>
      <c r="H18" s="31"/>
      <c r="I18" s="31"/>
      <c r="J18" s="34"/>
      <c r="K18" s="31"/>
      <c r="L18" s="31"/>
      <c r="M18" s="31"/>
      <c r="N18" s="31"/>
      <c r="O18" s="31"/>
      <c r="P18" s="31"/>
      <c r="Q18" s="10" t="s">
        <v>73</v>
      </c>
      <c r="R18" s="10" t="s">
        <v>145</v>
      </c>
      <c r="S18" s="229">
        <v>1</v>
      </c>
      <c r="T18" s="9" t="s">
        <v>1021</v>
      </c>
    </row>
    <row r="19" spans="1:20" ht="57" customHeight="1" x14ac:dyDescent="0.3">
      <c r="A19" s="266"/>
      <c r="B19" s="381"/>
      <c r="C19" s="10" t="s">
        <v>23</v>
      </c>
      <c r="D19" s="7" t="s">
        <v>51</v>
      </c>
      <c r="E19" s="31"/>
      <c r="F19" s="31"/>
      <c r="G19" s="31"/>
      <c r="H19" s="31"/>
      <c r="I19" s="31"/>
      <c r="J19" s="31"/>
      <c r="K19" s="31"/>
      <c r="L19" s="31"/>
      <c r="M19" s="31"/>
      <c r="N19" s="31"/>
      <c r="O19" s="31"/>
      <c r="P19" s="31"/>
      <c r="Q19" s="10" t="s">
        <v>74</v>
      </c>
      <c r="R19" s="10" t="s">
        <v>146</v>
      </c>
      <c r="S19" s="85" t="s">
        <v>930</v>
      </c>
      <c r="T19" s="9"/>
    </row>
    <row r="20" spans="1:20" ht="75" x14ac:dyDescent="0.3">
      <c r="A20" s="266"/>
      <c r="B20" s="381"/>
      <c r="C20" s="10" t="s">
        <v>707</v>
      </c>
      <c r="D20" s="7" t="s">
        <v>783</v>
      </c>
      <c r="E20" s="31"/>
      <c r="F20" s="31"/>
      <c r="G20" s="34"/>
      <c r="H20" s="31"/>
      <c r="I20" s="31"/>
      <c r="J20" s="34"/>
      <c r="K20" s="31"/>
      <c r="L20" s="31"/>
      <c r="M20" s="31"/>
      <c r="N20" s="31"/>
      <c r="O20" s="31"/>
      <c r="P20" s="31"/>
      <c r="Q20" s="10" t="s">
        <v>711</v>
      </c>
      <c r="R20" s="10" t="s">
        <v>782</v>
      </c>
      <c r="S20" s="229">
        <v>1</v>
      </c>
      <c r="T20" s="9" t="s">
        <v>1022</v>
      </c>
    </row>
    <row r="21" spans="1:20" ht="100" x14ac:dyDescent="0.3">
      <c r="A21" s="17" t="s">
        <v>838</v>
      </c>
      <c r="B21" s="18" t="s">
        <v>957</v>
      </c>
      <c r="C21" s="10" t="s">
        <v>781</v>
      </c>
      <c r="D21" s="10" t="s">
        <v>701</v>
      </c>
      <c r="E21" s="27"/>
      <c r="F21" s="27"/>
      <c r="G21" s="27"/>
      <c r="H21" s="27"/>
      <c r="I21" s="27"/>
      <c r="J21" s="153"/>
      <c r="K21" s="27"/>
      <c r="L21" s="27"/>
      <c r="M21" s="27"/>
      <c r="N21" s="27"/>
      <c r="O21" s="27"/>
      <c r="P21" s="27"/>
      <c r="Q21" s="10" t="s">
        <v>712</v>
      </c>
      <c r="R21" s="10" t="s">
        <v>718</v>
      </c>
      <c r="S21" s="229">
        <v>1</v>
      </c>
      <c r="T21" s="9" t="s">
        <v>1023</v>
      </c>
    </row>
    <row r="22" spans="1:20" ht="62.5" x14ac:dyDescent="0.3">
      <c r="A22" s="278" t="s">
        <v>838</v>
      </c>
      <c r="B22" s="388" t="s">
        <v>280</v>
      </c>
      <c r="C22" s="10" t="s">
        <v>129</v>
      </c>
      <c r="D22" s="7" t="s">
        <v>224</v>
      </c>
      <c r="E22" s="34"/>
      <c r="F22" s="34"/>
      <c r="G22" s="34"/>
      <c r="H22" s="34"/>
      <c r="I22" s="34"/>
      <c r="J22" s="34"/>
      <c r="K22" s="31"/>
      <c r="L22" s="31"/>
      <c r="M22" s="31"/>
      <c r="N22" s="31"/>
      <c r="O22" s="31"/>
      <c r="P22" s="31"/>
      <c r="Q22" s="10" t="s">
        <v>112</v>
      </c>
      <c r="R22" s="10" t="s">
        <v>150</v>
      </c>
      <c r="S22" s="229">
        <v>1</v>
      </c>
      <c r="T22" s="9"/>
    </row>
    <row r="23" spans="1:20" ht="50" x14ac:dyDescent="0.3">
      <c r="A23" s="278"/>
      <c r="B23" s="388"/>
      <c r="C23" s="10" t="s">
        <v>817</v>
      </c>
      <c r="D23" s="10" t="s">
        <v>816</v>
      </c>
      <c r="E23" s="153"/>
      <c r="F23" s="153"/>
      <c r="G23" s="153"/>
      <c r="H23" s="153"/>
      <c r="I23" s="153"/>
      <c r="J23" s="153"/>
      <c r="K23" s="27"/>
      <c r="L23" s="27"/>
      <c r="M23" s="27"/>
      <c r="N23" s="27"/>
      <c r="O23" s="27"/>
      <c r="P23" s="27"/>
      <c r="Q23" s="10" t="s">
        <v>713</v>
      </c>
      <c r="R23" s="10" t="s">
        <v>719</v>
      </c>
      <c r="S23" s="229">
        <v>1</v>
      </c>
      <c r="T23" s="9" t="s">
        <v>1024</v>
      </c>
    </row>
    <row r="24" spans="1:20" ht="87.5" x14ac:dyDescent="0.3">
      <c r="A24" s="278"/>
      <c r="B24" s="388"/>
      <c r="C24" s="11" t="s">
        <v>46</v>
      </c>
      <c r="D24" s="11" t="s">
        <v>68</v>
      </c>
      <c r="E24" s="31"/>
      <c r="F24" s="31"/>
      <c r="G24" s="31"/>
      <c r="H24" s="31"/>
      <c r="I24" s="31"/>
      <c r="J24" s="31"/>
      <c r="K24" s="31"/>
      <c r="L24" s="31"/>
      <c r="M24" s="31"/>
      <c r="N24" s="31"/>
      <c r="O24" s="31"/>
      <c r="P24" s="31"/>
      <c r="Q24" s="9" t="s">
        <v>89</v>
      </c>
      <c r="R24" s="10" t="s">
        <v>152</v>
      </c>
      <c r="S24" s="85" t="s">
        <v>930</v>
      </c>
      <c r="T24" s="9"/>
    </row>
    <row r="25" spans="1:20" ht="100" x14ac:dyDescent="0.3">
      <c r="A25" s="135" t="s">
        <v>870</v>
      </c>
      <c r="B25" s="122" t="s">
        <v>876</v>
      </c>
      <c r="C25" s="114" t="s">
        <v>877</v>
      </c>
      <c r="D25" s="114" t="s">
        <v>878</v>
      </c>
      <c r="E25" s="115"/>
      <c r="F25" s="115"/>
      <c r="G25" s="34"/>
      <c r="H25" s="115"/>
      <c r="I25" s="115"/>
      <c r="J25" s="34"/>
      <c r="K25" s="115"/>
      <c r="L25" s="115"/>
      <c r="M25" s="115"/>
      <c r="N25" s="115"/>
      <c r="O25" s="115"/>
      <c r="P25" s="115"/>
      <c r="Q25" s="135" t="s">
        <v>922</v>
      </c>
      <c r="R25" s="116" t="s">
        <v>923</v>
      </c>
      <c r="S25" s="229">
        <v>1</v>
      </c>
      <c r="T25" s="9"/>
    </row>
    <row r="26" spans="1:20" x14ac:dyDescent="0.3">
      <c r="A26" s="72"/>
      <c r="B26" s="73"/>
      <c r="C26" s="74"/>
      <c r="D26" s="77"/>
      <c r="E26" s="76"/>
      <c r="F26" s="76"/>
      <c r="G26" s="76"/>
      <c r="H26" s="76"/>
      <c r="I26" s="76"/>
      <c r="J26" s="76"/>
      <c r="K26" s="76"/>
      <c r="L26" s="76"/>
      <c r="M26" s="76"/>
      <c r="N26" s="76"/>
      <c r="O26" s="76"/>
      <c r="P26" s="76"/>
      <c r="Q26" s="73"/>
      <c r="R26" s="73"/>
      <c r="S26" s="75"/>
      <c r="T26" s="75"/>
    </row>
    <row r="27" spans="1:20" x14ac:dyDescent="0.3">
      <c r="A27" s="13" t="s">
        <v>14</v>
      </c>
      <c r="B27" s="1" t="s">
        <v>15</v>
      </c>
      <c r="Q27" s="13" t="s">
        <v>16</v>
      </c>
      <c r="S27" s="1" t="s">
        <v>238</v>
      </c>
    </row>
    <row r="29" spans="1:20" ht="26.25" customHeight="1" x14ac:dyDescent="0.3">
      <c r="A29" s="384" t="s">
        <v>859</v>
      </c>
      <c r="B29" s="385"/>
      <c r="C29" s="386"/>
      <c r="E29" s="12"/>
    </row>
    <row r="30" spans="1:20" x14ac:dyDescent="0.3">
      <c r="A30" s="387" t="s">
        <v>841</v>
      </c>
      <c r="B30" s="387"/>
      <c r="C30" s="86" t="s">
        <v>6</v>
      </c>
      <c r="E30" s="12"/>
    </row>
    <row r="31" spans="1:20" x14ac:dyDescent="0.3">
      <c r="A31" s="382" t="s">
        <v>870</v>
      </c>
      <c r="B31" s="383"/>
      <c r="C31" s="69">
        <f>+AVERAGE(S10:S13,S25)</f>
        <v>0.83999999999999986</v>
      </c>
      <c r="E31" s="12"/>
    </row>
    <row r="32" spans="1:20" x14ac:dyDescent="0.3">
      <c r="A32" s="382" t="s">
        <v>838</v>
      </c>
      <c r="B32" s="383"/>
      <c r="C32" s="69">
        <f>+AVERAGE(S14:S24)</f>
        <v>0.83374999999999999</v>
      </c>
      <c r="D32" s="13"/>
      <c r="E32" s="14"/>
      <c r="F32" s="13"/>
      <c r="G32" s="13"/>
      <c r="H32" s="13"/>
    </row>
    <row r="33" spans="1:5" x14ac:dyDescent="0.3">
      <c r="A33" s="377" t="s">
        <v>90</v>
      </c>
      <c r="B33" s="377"/>
      <c r="C33" s="83">
        <f>+AVERAGE(C31:C32)</f>
        <v>0.83687499999999992</v>
      </c>
      <c r="E33" s="14"/>
    </row>
    <row r="34" spans="1:5" x14ac:dyDescent="0.3">
      <c r="A34" s="15"/>
      <c r="B34" s="15"/>
      <c r="C34" s="16"/>
      <c r="E34" s="12"/>
    </row>
    <row r="35" spans="1:5" ht="21" customHeight="1" x14ac:dyDescent="0.3">
      <c r="A35" s="15"/>
      <c r="B35" s="15"/>
      <c r="C35" s="16"/>
      <c r="E35" s="12"/>
    </row>
    <row r="36" spans="1:5" x14ac:dyDescent="0.3">
      <c r="E36" s="12"/>
    </row>
    <row r="37" spans="1:5" x14ac:dyDescent="0.3">
      <c r="E37" s="12"/>
    </row>
  </sheetData>
  <mergeCells count="28">
    <mergeCell ref="C14:C15"/>
    <mergeCell ref="A29:C29"/>
    <mergeCell ref="A30:B30"/>
    <mergeCell ref="A31:B31"/>
    <mergeCell ref="A22:A24"/>
    <mergeCell ref="B22:B24"/>
    <mergeCell ref="A33:B33"/>
    <mergeCell ref="A10:A13"/>
    <mergeCell ref="B10:B13"/>
    <mergeCell ref="A14:A20"/>
    <mergeCell ref="B14:B20"/>
    <mergeCell ref="A32:B32"/>
    <mergeCell ref="A1:A4"/>
    <mergeCell ref="B1:R1"/>
    <mergeCell ref="B2:R2"/>
    <mergeCell ref="B3:R4"/>
    <mergeCell ref="T8:T9"/>
    <mergeCell ref="S1:T1"/>
    <mergeCell ref="S2:T2"/>
    <mergeCell ref="S3:T4"/>
    <mergeCell ref="R8:R9"/>
    <mergeCell ref="A8:A9"/>
    <mergeCell ref="B8:B9"/>
    <mergeCell ref="C8:C9"/>
    <mergeCell ref="D8:D9"/>
    <mergeCell ref="E8:P8"/>
    <mergeCell ref="S8:S9"/>
    <mergeCell ref="Q8:Q9"/>
  </mergeCells>
  <pageMargins left="0.70866141732283472" right="0.70866141732283472" top="0.74803149606299213" bottom="0.74803149606299213" header="0.31496062992125984" footer="0.31496062992125984"/>
  <pageSetup scale="75" orientation="landscape" r:id="rId1"/>
  <drawing r:id="rId2"/>
  <legacyDrawing r:id="rId3"/>
  <oleObjects>
    <mc:AlternateContent xmlns:mc="http://schemas.openxmlformats.org/markup-compatibility/2006">
      <mc:Choice Requires="x14">
        <oleObject progId="Visio.Drawing.11" shapeId="19457" r:id="rId4">
          <objectPr defaultSize="0" autoPict="0" r:id="rId5">
            <anchor moveWithCells="1" sizeWithCells="1">
              <from>
                <xdr:col>0</xdr:col>
                <xdr:colOff>241300</xdr:colOff>
                <xdr:row>0</xdr:row>
                <xdr:rowOff>38100</xdr:rowOff>
              </from>
              <to>
                <xdr:col>0</xdr:col>
                <xdr:colOff>2051050</xdr:colOff>
                <xdr:row>4</xdr:row>
                <xdr:rowOff>0</xdr:rowOff>
              </to>
            </anchor>
          </objectPr>
        </oleObject>
      </mc:Choice>
      <mc:Fallback>
        <oleObject progId="Visio.Drawing.11" shapeId="19457"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T37"/>
  <sheetViews>
    <sheetView zoomScale="70" zoomScaleNormal="70" workbookViewId="0">
      <selection activeCell="R6" sqref="R6"/>
    </sheetView>
  </sheetViews>
  <sheetFormatPr baseColWidth="10" defaultColWidth="11.453125" defaultRowHeight="14" x14ac:dyDescent="0.3"/>
  <cols>
    <col min="1" max="1" width="30.54296875" style="1" customWidth="1"/>
    <col min="2" max="2" width="31.26953125" style="1" customWidth="1"/>
    <col min="3" max="4" width="24.7265625" style="1" customWidth="1"/>
    <col min="5" max="13" width="2" style="1" bestFit="1" customWidth="1"/>
    <col min="14" max="16" width="2.7265625" style="1" customWidth="1"/>
    <col min="17" max="17" width="26.7265625" style="1" customWidth="1"/>
    <col min="18" max="18" width="14.81640625" style="1" customWidth="1"/>
    <col min="19" max="19" width="13.54296875" style="1" customWidth="1"/>
    <col min="20" max="20" width="29.1796875" style="1" customWidth="1"/>
    <col min="21" max="16384" width="11.453125" style="1"/>
  </cols>
  <sheetData>
    <row r="1" spans="1:20" ht="21"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0" ht="19.5"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0" ht="1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0" x14ac:dyDescent="0.3">
      <c r="A4" s="291"/>
      <c r="B4" s="298"/>
      <c r="C4" s="299"/>
      <c r="D4" s="299"/>
      <c r="E4" s="299"/>
      <c r="F4" s="299"/>
      <c r="G4" s="299"/>
      <c r="H4" s="299"/>
      <c r="I4" s="299"/>
      <c r="J4" s="299"/>
      <c r="K4" s="299"/>
      <c r="L4" s="299"/>
      <c r="M4" s="299"/>
      <c r="N4" s="299"/>
      <c r="O4" s="299"/>
      <c r="P4" s="299"/>
      <c r="Q4" s="299"/>
      <c r="R4" s="300"/>
      <c r="S4" s="277"/>
      <c r="T4" s="277"/>
    </row>
    <row r="6" spans="1:20" x14ac:dyDescent="0.3">
      <c r="A6" s="3" t="s">
        <v>1045</v>
      </c>
      <c r="B6" s="1" t="s">
        <v>1044</v>
      </c>
      <c r="C6" s="13"/>
      <c r="D6" s="3"/>
      <c r="E6" s="3"/>
      <c r="F6" s="3"/>
      <c r="G6" s="3"/>
      <c r="H6" s="3"/>
      <c r="I6" s="3"/>
      <c r="J6" s="3"/>
      <c r="K6" s="3"/>
      <c r="L6" s="3"/>
      <c r="M6" s="3"/>
      <c r="N6" s="3"/>
      <c r="O6" s="3"/>
      <c r="P6" s="3"/>
      <c r="Q6" s="3"/>
      <c r="R6" s="4" t="s">
        <v>1237</v>
      </c>
    </row>
    <row r="7" spans="1:20" x14ac:dyDescent="0.3">
      <c r="A7" s="5" t="s">
        <v>842</v>
      </c>
      <c r="D7" s="5"/>
      <c r="E7" s="5"/>
      <c r="F7" s="5"/>
      <c r="G7" s="5"/>
      <c r="H7" s="5"/>
      <c r="I7" s="5"/>
      <c r="J7" s="5"/>
      <c r="K7" s="5"/>
      <c r="L7" s="5"/>
      <c r="M7" s="5"/>
      <c r="N7" s="5"/>
      <c r="O7" s="5"/>
      <c r="P7" s="5"/>
      <c r="Q7" s="5"/>
      <c r="R7" s="5"/>
    </row>
    <row r="9" spans="1:20" ht="14.25" customHeight="1" x14ac:dyDescent="0.3">
      <c r="A9" s="287" t="s">
        <v>1</v>
      </c>
      <c r="B9" s="281" t="s">
        <v>2</v>
      </c>
      <c r="C9" s="281" t="s">
        <v>17</v>
      </c>
      <c r="D9" s="281" t="s">
        <v>3</v>
      </c>
      <c r="E9" s="281" t="s">
        <v>8</v>
      </c>
      <c r="F9" s="281"/>
      <c r="G9" s="281"/>
      <c r="H9" s="281"/>
      <c r="I9" s="281"/>
      <c r="J9" s="281"/>
      <c r="K9" s="281"/>
      <c r="L9" s="281"/>
      <c r="M9" s="281"/>
      <c r="N9" s="281"/>
      <c r="O9" s="281"/>
      <c r="P9" s="281"/>
      <c r="Q9" s="281" t="s">
        <v>5</v>
      </c>
      <c r="R9" s="281" t="s">
        <v>141</v>
      </c>
      <c r="S9" s="282" t="s">
        <v>6</v>
      </c>
      <c r="T9" s="284" t="s">
        <v>7</v>
      </c>
    </row>
    <row r="10" spans="1:20" x14ac:dyDescent="0.3">
      <c r="A10" s="288"/>
      <c r="B10" s="281"/>
      <c r="C10" s="281"/>
      <c r="D10" s="281"/>
      <c r="E10" s="8">
        <v>1</v>
      </c>
      <c r="F10" s="8">
        <v>2</v>
      </c>
      <c r="G10" s="8">
        <v>3</v>
      </c>
      <c r="H10" s="8">
        <v>4</v>
      </c>
      <c r="I10" s="8">
        <v>5</v>
      </c>
      <c r="J10" s="8">
        <v>6</v>
      </c>
      <c r="K10" s="8">
        <v>7</v>
      </c>
      <c r="L10" s="8">
        <v>8</v>
      </c>
      <c r="M10" s="8">
        <v>9</v>
      </c>
      <c r="N10" s="8">
        <v>10</v>
      </c>
      <c r="O10" s="8">
        <v>11</v>
      </c>
      <c r="P10" s="8">
        <v>12</v>
      </c>
      <c r="Q10" s="281"/>
      <c r="R10" s="281"/>
      <c r="S10" s="283"/>
      <c r="T10" s="285"/>
    </row>
    <row r="11" spans="1:20" ht="62.5" x14ac:dyDescent="0.3">
      <c r="A11" s="265" t="s">
        <v>838</v>
      </c>
      <c r="B11" s="265" t="s">
        <v>19</v>
      </c>
      <c r="C11" s="279" t="s">
        <v>1051</v>
      </c>
      <c r="D11" s="9" t="s">
        <v>464</v>
      </c>
      <c r="E11" s="31"/>
      <c r="F11" s="26"/>
      <c r="G11" s="26"/>
      <c r="H11" s="26"/>
      <c r="I11" s="26"/>
      <c r="J11" s="34"/>
      <c r="K11" s="26"/>
      <c r="L11" s="26"/>
      <c r="M11" s="26"/>
      <c r="N11" s="26"/>
      <c r="O11" s="26"/>
      <c r="P11" s="31"/>
      <c r="Q11" s="9" t="s">
        <v>1047</v>
      </c>
      <c r="R11" s="9" t="s">
        <v>153</v>
      </c>
      <c r="S11" s="228">
        <f>3/28</f>
        <v>0.10714285714285714</v>
      </c>
      <c r="T11" s="59" t="s">
        <v>1046</v>
      </c>
    </row>
    <row r="12" spans="1:20" ht="75.75" customHeight="1" x14ac:dyDescent="0.3">
      <c r="A12" s="266"/>
      <c r="B12" s="266"/>
      <c r="C12" s="286"/>
      <c r="D12" s="9" t="s">
        <v>1039</v>
      </c>
      <c r="E12" s="2"/>
      <c r="F12" s="2"/>
      <c r="G12" s="2"/>
      <c r="H12" s="2"/>
      <c r="I12" s="2"/>
      <c r="J12" s="32"/>
      <c r="K12" s="2"/>
      <c r="L12" s="2"/>
      <c r="M12" s="2"/>
      <c r="N12" s="2"/>
      <c r="O12" s="2"/>
      <c r="P12" s="95"/>
      <c r="Q12" s="9" t="s">
        <v>1048</v>
      </c>
      <c r="R12" s="9" t="s">
        <v>143</v>
      </c>
      <c r="S12" s="229">
        <v>1</v>
      </c>
      <c r="T12" s="59" t="s">
        <v>1049</v>
      </c>
    </row>
    <row r="13" spans="1:20" ht="75" x14ac:dyDescent="0.3">
      <c r="A13" s="266"/>
      <c r="B13" s="266"/>
      <c r="C13" s="7" t="s">
        <v>20</v>
      </c>
      <c r="D13" s="7" t="s">
        <v>48</v>
      </c>
      <c r="E13" s="26"/>
      <c r="F13" s="26"/>
      <c r="G13" s="26"/>
      <c r="H13" s="26"/>
      <c r="I13" s="31"/>
      <c r="J13" s="34"/>
      <c r="K13" s="26"/>
      <c r="L13" s="26"/>
      <c r="M13" s="26"/>
      <c r="N13" s="26"/>
      <c r="O13" s="31"/>
      <c r="P13" s="26"/>
      <c r="Q13" s="10" t="s">
        <v>71</v>
      </c>
      <c r="R13" s="10" t="s">
        <v>750</v>
      </c>
      <c r="S13" s="228">
        <f>6/14</f>
        <v>0.42857142857142855</v>
      </c>
      <c r="T13" s="59" t="s">
        <v>1167</v>
      </c>
    </row>
    <row r="14" spans="1:20" ht="76.5" customHeight="1" x14ac:dyDescent="0.3">
      <c r="A14" s="266"/>
      <c r="B14" s="266"/>
      <c r="C14" s="10" t="s">
        <v>22</v>
      </c>
      <c r="D14" s="7" t="s">
        <v>50</v>
      </c>
      <c r="E14" s="26"/>
      <c r="F14" s="26"/>
      <c r="G14" s="26"/>
      <c r="H14" s="31"/>
      <c r="I14" s="26"/>
      <c r="J14" s="34"/>
      <c r="K14" s="26"/>
      <c r="L14" s="26"/>
      <c r="M14" s="26"/>
      <c r="N14" s="26"/>
      <c r="O14" s="26"/>
      <c r="P14" s="26"/>
      <c r="Q14" s="9" t="s">
        <v>73</v>
      </c>
      <c r="R14" s="9" t="s">
        <v>145</v>
      </c>
      <c r="S14" s="228">
        <v>0</v>
      </c>
      <c r="T14" s="59" t="s">
        <v>1050</v>
      </c>
    </row>
    <row r="15" spans="1:20" ht="63.75" customHeight="1" x14ac:dyDescent="0.3">
      <c r="A15" s="266"/>
      <c r="B15" s="266"/>
      <c r="C15" s="10" t="s">
        <v>23</v>
      </c>
      <c r="D15" s="7" t="s">
        <v>51</v>
      </c>
      <c r="E15" s="26"/>
      <c r="F15" s="26"/>
      <c r="G15" s="26"/>
      <c r="H15" s="26"/>
      <c r="I15" s="31"/>
      <c r="J15" s="34"/>
      <c r="K15" s="26"/>
      <c r="L15" s="26"/>
      <c r="M15" s="26"/>
      <c r="N15" s="31"/>
      <c r="O15" s="26"/>
      <c r="P15" s="26"/>
      <c r="Q15" s="9" t="s">
        <v>74</v>
      </c>
      <c r="R15" s="10" t="s">
        <v>750</v>
      </c>
      <c r="S15" s="228">
        <v>0</v>
      </c>
      <c r="T15" s="59" t="s">
        <v>1166</v>
      </c>
    </row>
    <row r="16" spans="1:20" ht="62.5" x14ac:dyDescent="0.3">
      <c r="A16" s="266"/>
      <c r="B16" s="266"/>
      <c r="C16" s="7" t="s">
        <v>379</v>
      </c>
      <c r="D16" s="7" t="s">
        <v>372</v>
      </c>
      <c r="E16" s="34"/>
      <c r="F16" s="34"/>
      <c r="G16" s="34"/>
      <c r="H16" s="34"/>
      <c r="I16" s="34"/>
      <c r="J16" s="34"/>
      <c r="K16" s="31"/>
      <c r="L16" s="31"/>
      <c r="M16" s="31"/>
      <c r="N16" s="31"/>
      <c r="O16" s="31"/>
      <c r="P16" s="31"/>
      <c r="Q16" s="10" t="s">
        <v>388</v>
      </c>
      <c r="R16" s="10" t="s">
        <v>393</v>
      </c>
      <c r="S16" s="228">
        <v>0</v>
      </c>
      <c r="T16" s="59" t="s">
        <v>1165</v>
      </c>
    </row>
    <row r="17" spans="1:20" ht="87.5" x14ac:dyDescent="0.3">
      <c r="A17" s="266"/>
      <c r="B17" s="266"/>
      <c r="C17" s="43" t="s">
        <v>481</v>
      </c>
      <c r="D17" s="43" t="s">
        <v>465</v>
      </c>
      <c r="E17" s="50"/>
      <c r="F17" s="50"/>
      <c r="G17" s="50"/>
      <c r="H17" s="50"/>
      <c r="I17" s="50"/>
      <c r="J17" s="50"/>
      <c r="K17" s="44"/>
      <c r="L17" s="44"/>
      <c r="M17" s="44"/>
      <c r="N17" s="44"/>
      <c r="O17" s="44"/>
      <c r="P17" s="44"/>
      <c r="Q17" s="43" t="s">
        <v>497</v>
      </c>
      <c r="R17" s="9" t="s">
        <v>512</v>
      </c>
      <c r="S17" s="229">
        <v>1</v>
      </c>
      <c r="T17" s="59" t="s">
        <v>1040</v>
      </c>
    </row>
    <row r="18" spans="1:20" ht="125" x14ac:dyDescent="0.3">
      <c r="A18" s="267"/>
      <c r="B18" s="267"/>
      <c r="C18" s="43" t="s">
        <v>482</v>
      </c>
      <c r="D18" s="43" t="s">
        <v>466</v>
      </c>
      <c r="E18" s="50"/>
      <c r="F18" s="50"/>
      <c r="G18" s="50"/>
      <c r="H18" s="50"/>
      <c r="I18" s="50"/>
      <c r="J18" s="50"/>
      <c r="K18" s="44"/>
      <c r="L18" s="44"/>
      <c r="M18" s="44"/>
      <c r="N18" s="44"/>
      <c r="O18" s="44"/>
      <c r="P18" s="44"/>
      <c r="Q18" s="43" t="s">
        <v>498</v>
      </c>
      <c r="R18" s="49" t="s">
        <v>513</v>
      </c>
      <c r="S18" s="229">
        <v>1</v>
      </c>
      <c r="T18" s="59" t="s">
        <v>1041</v>
      </c>
    </row>
    <row r="19" spans="1:20" ht="125" x14ac:dyDescent="0.3">
      <c r="A19" s="9" t="s">
        <v>839</v>
      </c>
      <c r="B19" s="25" t="s">
        <v>495</v>
      </c>
      <c r="C19" s="11" t="s">
        <v>484</v>
      </c>
      <c r="D19" s="11" t="s">
        <v>468</v>
      </c>
      <c r="E19" s="51"/>
      <c r="F19" s="51"/>
      <c r="G19" s="51"/>
      <c r="H19" s="51"/>
      <c r="I19" s="51"/>
      <c r="J19" s="51"/>
      <c r="K19" s="49"/>
      <c r="L19" s="49"/>
      <c r="M19" s="49"/>
      <c r="N19" s="49"/>
      <c r="O19" s="49"/>
      <c r="P19" s="49"/>
      <c r="Q19" s="43" t="s">
        <v>500</v>
      </c>
      <c r="R19" s="52" t="s">
        <v>515</v>
      </c>
      <c r="S19" s="229">
        <v>1</v>
      </c>
      <c r="T19" s="62" t="s">
        <v>1140</v>
      </c>
    </row>
    <row r="20" spans="1:20" ht="112.5" x14ac:dyDescent="0.3">
      <c r="A20" s="265" t="s">
        <v>838</v>
      </c>
      <c r="B20" s="265" t="s">
        <v>382</v>
      </c>
      <c r="C20" s="43" t="s">
        <v>485</v>
      </c>
      <c r="D20" s="43" t="s">
        <v>469</v>
      </c>
      <c r="E20" s="51"/>
      <c r="F20" s="51"/>
      <c r="G20" s="51"/>
      <c r="H20" s="51"/>
      <c r="I20" s="51"/>
      <c r="J20" s="51"/>
      <c r="K20" s="49"/>
      <c r="L20" s="49"/>
      <c r="M20" s="49"/>
      <c r="N20" s="49"/>
      <c r="O20" s="49"/>
      <c r="P20" s="49"/>
      <c r="Q20" s="43" t="s">
        <v>501</v>
      </c>
      <c r="R20" s="30" t="s">
        <v>1042</v>
      </c>
      <c r="S20" s="228">
        <v>0</v>
      </c>
      <c r="T20" s="63" t="s">
        <v>1173</v>
      </c>
    </row>
    <row r="21" spans="1:20" ht="50" x14ac:dyDescent="0.3">
      <c r="A21" s="266"/>
      <c r="B21" s="266"/>
      <c r="C21" s="279" t="s">
        <v>487</v>
      </c>
      <c r="D21" s="43" t="s">
        <v>471</v>
      </c>
      <c r="E21" s="51"/>
      <c r="F21" s="51"/>
      <c r="G21" s="51"/>
      <c r="H21" s="51"/>
      <c r="I21" s="51"/>
      <c r="J21" s="51"/>
      <c r="K21" s="49"/>
      <c r="L21" s="49"/>
      <c r="M21" s="49"/>
      <c r="N21" s="49"/>
      <c r="O21" s="49"/>
      <c r="P21" s="49"/>
      <c r="Q21" s="43" t="s">
        <v>1055</v>
      </c>
      <c r="R21" s="30" t="s">
        <v>517</v>
      </c>
      <c r="S21" s="228">
        <v>0.5</v>
      </c>
      <c r="T21" s="59" t="s">
        <v>1172</v>
      </c>
    </row>
    <row r="22" spans="1:20" ht="62.5" x14ac:dyDescent="0.3">
      <c r="A22" s="266"/>
      <c r="B22" s="266"/>
      <c r="C22" s="280"/>
      <c r="D22" s="43" t="s">
        <v>472</v>
      </c>
      <c r="E22" s="51"/>
      <c r="F22" s="51"/>
      <c r="G22" s="51"/>
      <c r="H22" s="51"/>
      <c r="I22" s="51"/>
      <c r="J22" s="51"/>
      <c r="K22" s="49"/>
      <c r="L22" s="49"/>
      <c r="M22" s="49"/>
      <c r="N22" s="49"/>
      <c r="O22" s="49"/>
      <c r="P22" s="49"/>
      <c r="Q22" s="43" t="s">
        <v>504</v>
      </c>
      <c r="R22" s="30" t="s">
        <v>518</v>
      </c>
      <c r="S22" s="230">
        <f>128/231</f>
        <v>0.55411255411255411</v>
      </c>
      <c r="T22" s="63" t="s">
        <v>1139</v>
      </c>
    </row>
    <row r="23" spans="1:20" ht="50" x14ac:dyDescent="0.3">
      <c r="A23" s="266"/>
      <c r="B23" s="266"/>
      <c r="C23" s="24" t="s">
        <v>488</v>
      </c>
      <c r="D23" s="43" t="s">
        <v>473</v>
      </c>
      <c r="E23" s="51"/>
      <c r="F23" s="51"/>
      <c r="G23" s="51"/>
      <c r="H23" s="51"/>
      <c r="I23" s="51"/>
      <c r="J23" s="51"/>
      <c r="K23" s="49"/>
      <c r="L23" s="49"/>
      <c r="M23" s="49"/>
      <c r="N23" s="49"/>
      <c r="O23" s="49"/>
      <c r="P23" s="49"/>
      <c r="Q23" s="43" t="s">
        <v>505</v>
      </c>
      <c r="R23" s="30" t="s">
        <v>519</v>
      </c>
      <c r="S23" s="228">
        <v>0</v>
      </c>
      <c r="T23" s="59" t="s">
        <v>1138</v>
      </c>
    </row>
    <row r="24" spans="1:20" ht="50" x14ac:dyDescent="0.3">
      <c r="A24" s="266"/>
      <c r="B24" s="266"/>
      <c r="C24" s="24" t="s">
        <v>490</v>
      </c>
      <c r="D24" s="43" t="s">
        <v>475</v>
      </c>
      <c r="E24" s="48"/>
      <c r="F24" s="48"/>
      <c r="G24" s="51"/>
      <c r="H24" s="51"/>
      <c r="I24" s="51"/>
      <c r="J24" s="51"/>
      <c r="K24" s="49"/>
      <c r="L24" s="49"/>
      <c r="M24" s="49"/>
      <c r="N24" s="49"/>
      <c r="O24" s="49"/>
      <c r="P24" s="49"/>
      <c r="Q24" s="19" t="s">
        <v>507</v>
      </c>
      <c r="R24" s="30" t="s">
        <v>521</v>
      </c>
      <c r="S24" s="228">
        <v>0</v>
      </c>
      <c r="T24" s="59" t="s">
        <v>1168</v>
      </c>
    </row>
    <row r="25" spans="1:20" ht="72.5" x14ac:dyDescent="0.3">
      <c r="A25" s="266"/>
      <c r="B25" s="266"/>
      <c r="C25" s="24" t="s">
        <v>491</v>
      </c>
      <c r="D25" s="43" t="s">
        <v>476</v>
      </c>
      <c r="E25" s="51"/>
      <c r="F25" s="51"/>
      <c r="G25" s="51"/>
      <c r="H25" s="51"/>
      <c r="I25" s="51"/>
      <c r="J25" s="51"/>
      <c r="K25" s="49"/>
      <c r="L25" s="49"/>
      <c r="M25" s="49"/>
      <c r="N25" s="49"/>
      <c r="O25" s="49"/>
      <c r="P25" s="49"/>
      <c r="Q25" s="43" t="s">
        <v>508</v>
      </c>
      <c r="R25" s="30" t="s">
        <v>522</v>
      </c>
      <c r="S25" s="229">
        <v>1</v>
      </c>
      <c r="T25" s="59" t="s">
        <v>1137</v>
      </c>
    </row>
    <row r="26" spans="1:20" ht="75" x14ac:dyDescent="0.3">
      <c r="A26" s="266"/>
      <c r="B26" s="266"/>
      <c r="C26" s="43" t="s">
        <v>493</v>
      </c>
      <c r="D26" s="43" t="s">
        <v>478</v>
      </c>
      <c r="E26" s="51"/>
      <c r="F26" s="51"/>
      <c r="G26" s="51"/>
      <c r="H26" s="51"/>
      <c r="I26" s="51"/>
      <c r="J26" s="51"/>
      <c r="K26" s="49"/>
      <c r="L26" s="49"/>
      <c r="M26" s="49"/>
      <c r="N26" s="49"/>
      <c r="O26" s="49"/>
      <c r="P26" s="49"/>
      <c r="Q26" s="43" t="s">
        <v>510</v>
      </c>
      <c r="R26" s="17" t="s">
        <v>524</v>
      </c>
      <c r="S26" s="229">
        <v>1</v>
      </c>
      <c r="T26" s="59" t="s">
        <v>1043</v>
      </c>
    </row>
    <row r="27" spans="1:20" ht="125" x14ac:dyDescent="0.3">
      <c r="A27" s="266"/>
      <c r="B27" s="266"/>
      <c r="C27" s="43" t="s">
        <v>494</v>
      </c>
      <c r="D27" s="43" t="s">
        <v>479</v>
      </c>
      <c r="E27" s="49"/>
      <c r="F27" s="49"/>
      <c r="G27" s="49"/>
      <c r="H27" s="49"/>
      <c r="I27" s="51"/>
      <c r="J27" s="51"/>
      <c r="K27" s="49"/>
      <c r="L27" s="49"/>
      <c r="M27" s="49"/>
      <c r="N27" s="49"/>
      <c r="O27" s="49"/>
      <c r="P27" s="49"/>
      <c r="Q27" s="43" t="s">
        <v>511</v>
      </c>
      <c r="R27" s="30" t="s">
        <v>525</v>
      </c>
      <c r="S27" s="228">
        <v>0.5</v>
      </c>
      <c r="T27" s="59" t="s">
        <v>1164</v>
      </c>
    </row>
    <row r="28" spans="1:20" ht="75" x14ac:dyDescent="0.3">
      <c r="A28" s="267"/>
      <c r="B28" s="267"/>
      <c r="C28" s="11" t="s">
        <v>46</v>
      </c>
      <c r="D28" s="11" t="s">
        <v>733</v>
      </c>
      <c r="E28" s="34"/>
      <c r="F28" s="34"/>
      <c r="G28" s="34"/>
      <c r="H28" s="34"/>
      <c r="I28" s="34"/>
      <c r="J28" s="34"/>
      <c r="K28" s="31"/>
      <c r="L28" s="31"/>
      <c r="M28" s="31"/>
      <c r="N28" s="31"/>
      <c r="O28" s="31"/>
      <c r="P28" s="31"/>
      <c r="Q28" s="9" t="s">
        <v>89</v>
      </c>
      <c r="R28" s="41" t="s">
        <v>152</v>
      </c>
      <c r="S28" s="228">
        <v>0</v>
      </c>
      <c r="T28" s="59" t="s">
        <v>1054</v>
      </c>
    </row>
    <row r="31" spans="1:20" x14ac:dyDescent="0.3">
      <c r="A31" s="13" t="s">
        <v>14</v>
      </c>
      <c r="B31" s="1" t="s">
        <v>15</v>
      </c>
      <c r="Q31" s="13" t="s">
        <v>16</v>
      </c>
    </row>
    <row r="33" spans="1:8" x14ac:dyDescent="0.3">
      <c r="A33" s="268" t="s">
        <v>837</v>
      </c>
      <c r="B33" s="269"/>
      <c r="C33" s="270"/>
      <c r="E33" s="12"/>
    </row>
    <row r="34" spans="1:8" x14ac:dyDescent="0.3">
      <c r="A34" s="262" t="s">
        <v>841</v>
      </c>
      <c r="B34" s="262"/>
      <c r="C34" s="20" t="s">
        <v>6</v>
      </c>
      <c r="E34" s="12"/>
    </row>
    <row r="35" spans="1:8" x14ac:dyDescent="0.3">
      <c r="A35" s="263" t="s">
        <v>838</v>
      </c>
      <c r="B35" s="263"/>
      <c r="C35" s="231">
        <f>AVERAGE(S11,S12,S13,S14,S15,S16,S17,S18,S20,S21,S22,S23,S24,S25,S26,S27,S28)</f>
        <v>0.41704863763687294</v>
      </c>
      <c r="E35" s="12"/>
    </row>
    <row r="36" spans="1:8" x14ac:dyDescent="0.3">
      <c r="A36" s="263" t="s">
        <v>839</v>
      </c>
      <c r="B36" s="263"/>
      <c r="C36" s="232">
        <f>+AVERAGE(S19)</f>
        <v>1</v>
      </c>
      <c r="D36" s="13"/>
      <c r="E36" s="96"/>
      <c r="F36" s="13"/>
      <c r="G36" s="13"/>
      <c r="H36" s="13"/>
    </row>
    <row r="37" spans="1:8" x14ac:dyDescent="0.3">
      <c r="A37" s="264" t="s">
        <v>90</v>
      </c>
      <c r="B37" s="264"/>
      <c r="C37" s="82">
        <f>AVERAGE(C35:C36)</f>
        <v>0.70852431881843647</v>
      </c>
      <c r="E37" s="96"/>
    </row>
  </sheetData>
  <mergeCells count="27">
    <mergeCell ref="A1:A4"/>
    <mergeCell ref="B1:R1"/>
    <mergeCell ref="S1:T1"/>
    <mergeCell ref="B2:R2"/>
    <mergeCell ref="S2:T2"/>
    <mergeCell ref="B3:R4"/>
    <mergeCell ref="S3:T4"/>
    <mergeCell ref="R9:R10"/>
    <mergeCell ref="S9:S10"/>
    <mergeCell ref="T9:T10"/>
    <mergeCell ref="C11:C12"/>
    <mergeCell ref="A9:A10"/>
    <mergeCell ref="B9:B10"/>
    <mergeCell ref="C9:C10"/>
    <mergeCell ref="D9:D10"/>
    <mergeCell ref="E9:P9"/>
    <mergeCell ref="Q9:Q10"/>
    <mergeCell ref="A11:A18"/>
    <mergeCell ref="B11:B18"/>
    <mergeCell ref="A35:B35"/>
    <mergeCell ref="A36:B36"/>
    <mergeCell ref="A37:B37"/>
    <mergeCell ref="B20:B28"/>
    <mergeCell ref="C21:C22"/>
    <mergeCell ref="A20:A28"/>
    <mergeCell ref="A33:C33"/>
    <mergeCell ref="A34:B34"/>
  </mergeCells>
  <pageMargins left="0.70866141732283472" right="0.70866141732283472" top="0.74803149606299213" bottom="0.74803149606299213" header="0.31496062992125984" footer="0.31496062992125984"/>
  <pageSetup scale="75" orientation="landscape" r:id="rId1"/>
  <drawing r:id="rId2"/>
  <legacyDrawing r:id="rId3"/>
  <oleObjects>
    <mc:AlternateContent xmlns:mc="http://schemas.openxmlformats.org/markup-compatibility/2006">
      <mc:Choice Requires="x14">
        <oleObject progId="Visio.Drawing.11" shapeId="21505" r:id="rId4">
          <objectPr defaultSize="0" autoPict="0" r:id="rId5">
            <anchor moveWithCells="1" sizeWithCells="1">
              <from>
                <xdr:col>0</xdr:col>
                <xdr:colOff>260350</xdr:colOff>
                <xdr:row>0</xdr:row>
                <xdr:rowOff>50800</xdr:rowOff>
              </from>
              <to>
                <xdr:col>0</xdr:col>
                <xdr:colOff>1752600</xdr:colOff>
                <xdr:row>3</xdr:row>
                <xdr:rowOff>152400</xdr:rowOff>
              </to>
            </anchor>
          </objectPr>
        </oleObject>
      </mc:Choice>
      <mc:Fallback>
        <oleObject progId="Visio.Drawing.11" shapeId="21505" r:id="rId4"/>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3"/>
  <sheetViews>
    <sheetView zoomScale="90" zoomScaleNormal="90" workbookViewId="0">
      <selection activeCell="I9" sqref="I9"/>
    </sheetView>
  </sheetViews>
  <sheetFormatPr baseColWidth="10" defaultRowHeight="14.5" x14ac:dyDescent="0.35"/>
  <cols>
    <col min="1" max="1" width="24.81640625" style="61" bestFit="1" customWidth="1"/>
    <col min="2" max="2" width="18.81640625" customWidth="1"/>
    <col min="3" max="3" width="22.7265625" customWidth="1"/>
    <col min="4" max="4" width="21.7265625" customWidth="1"/>
    <col min="7" max="7" width="8.453125" customWidth="1"/>
    <col min="8" max="8" width="11.1796875" customWidth="1"/>
  </cols>
  <sheetData>
    <row r="1" spans="1:7" ht="32" thickBot="1" x14ac:dyDescent="0.4">
      <c r="A1" s="88" t="s">
        <v>822</v>
      </c>
      <c r="B1" s="88" t="s">
        <v>838</v>
      </c>
      <c r="C1" s="89" t="s">
        <v>839</v>
      </c>
      <c r="D1" s="89" t="s">
        <v>870</v>
      </c>
      <c r="E1" s="389" t="s">
        <v>829</v>
      </c>
      <c r="F1" s="390"/>
    </row>
    <row r="2" spans="1:7" ht="15" thickBot="1" x14ac:dyDescent="0.4">
      <c r="A2" s="93" t="s">
        <v>836</v>
      </c>
      <c r="B2" s="90">
        <f>'DEFENSA JURÍDICA'!C44</f>
        <v>0.63</v>
      </c>
      <c r="C2" s="90">
        <f>'DEFENSA JURÍDICA'!C45</f>
        <v>0.6</v>
      </c>
      <c r="D2" s="90"/>
      <c r="E2" s="90">
        <f>+AVERAGE(B2:D2)</f>
        <v>0.61499999999999999</v>
      </c>
      <c r="F2" s="91" t="s">
        <v>821</v>
      </c>
    </row>
    <row r="3" spans="1:7" ht="15" thickBot="1" x14ac:dyDescent="0.4">
      <c r="A3" s="93" t="s">
        <v>824</v>
      </c>
      <c r="B3" s="90">
        <f>TESORERIA!C30</f>
        <v>0.39999999999999997</v>
      </c>
      <c r="C3" s="90">
        <f>TESORERIA!C31</f>
        <v>0.98333333333333339</v>
      </c>
      <c r="D3" s="90"/>
      <c r="E3" s="90">
        <f>+AVERAGE(B3:D3)</f>
        <v>0.69166666666666665</v>
      </c>
      <c r="F3" s="91" t="s">
        <v>821</v>
      </c>
      <c r="G3" t="s">
        <v>1236</v>
      </c>
    </row>
    <row r="4" spans="1:7" ht="15" thickBot="1" x14ac:dyDescent="0.4">
      <c r="A4" s="93" t="s">
        <v>825</v>
      </c>
      <c r="B4" s="90">
        <f>CONTABILIDAD!C31</f>
        <v>0.5</v>
      </c>
      <c r="C4" s="90">
        <f>CONTABILIDAD!C32</f>
        <v>1</v>
      </c>
      <c r="D4" s="90"/>
      <c r="E4" s="90">
        <f>+AVERAGE(B4:D4)</f>
        <v>0.75</v>
      </c>
      <c r="F4" s="91" t="s">
        <v>821</v>
      </c>
    </row>
    <row r="5" spans="1:7" ht="15" thickBot="1" x14ac:dyDescent="0.4">
      <c r="A5" s="93" t="s">
        <v>861</v>
      </c>
      <c r="B5" s="90">
        <f>PRESUPUESTO!C36</f>
        <v>0.2857142857142857</v>
      </c>
      <c r="C5" s="90">
        <f>PRESUPUESTO!C37</f>
        <v>1</v>
      </c>
      <c r="D5" s="90"/>
      <c r="E5" s="90">
        <f t="shared" ref="E5:E17" si="0">+AVERAGE(B5:D5)</f>
        <v>0.64285714285714279</v>
      </c>
      <c r="F5" s="91" t="s">
        <v>821</v>
      </c>
    </row>
    <row r="6" spans="1:7" ht="15" thickBot="1" x14ac:dyDescent="0.4">
      <c r="A6" s="93" t="s">
        <v>862</v>
      </c>
      <c r="B6" s="90">
        <f>'AUDITORIA CUENTAS MEDICA'!C39</f>
        <v>0.77777777777777779</v>
      </c>
      <c r="C6" s="90">
        <f>'AUDITORIA CUENTAS MEDICA'!C40</f>
        <v>0.96666666666666667</v>
      </c>
      <c r="D6" s="90">
        <f>'AUDITORIA CUENTAS MEDICA'!C38</f>
        <v>1</v>
      </c>
      <c r="E6" s="90">
        <f t="shared" si="0"/>
        <v>0.91481481481481486</v>
      </c>
      <c r="F6" s="92" t="s">
        <v>823</v>
      </c>
    </row>
    <row r="7" spans="1:7" ht="15" thickBot="1" x14ac:dyDescent="0.4">
      <c r="A7" s="93" t="s">
        <v>863</v>
      </c>
      <c r="B7" s="90">
        <f>FACTURACION!C34</f>
        <v>0.46699999999999997</v>
      </c>
      <c r="C7" s="90">
        <f>FACTURACION!C35</f>
        <v>0.92499999999999993</v>
      </c>
      <c r="D7" s="90"/>
      <c r="E7" s="90">
        <f t="shared" si="0"/>
        <v>0.69599999999999995</v>
      </c>
      <c r="F7" s="91" t="s">
        <v>821</v>
      </c>
    </row>
    <row r="8" spans="1:7" ht="15" thickBot="1" x14ac:dyDescent="0.4">
      <c r="A8" s="93" t="s">
        <v>827</v>
      </c>
      <c r="B8" s="90">
        <f>CARTERA!C35</f>
        <v>0.77777777777777779</v>
      </c>
      <c r="C8" s="90">
        <f>CARTERA!C34</f>
        <v>0.97222222222222221</v>
      </c>
      <c r="D8" s="90"/>
      <c r="E8" s="90">
        <f t="shared" si="0"/>
        <v>0.875</v>
      </c>
      <c r="F8" s="92" t="s">
        <v>823</v>
      </c>
    </row>
    <row r="9" spans="1:7" ht="15" thickBot="1" x14ac:dyDescent="0.4">
      <c r="A9" s="93" t="s">
        <v>834</v>
      </c>
      <c r="B9" s="90">
        <f>COSTOS!C29</f>
        <v>0.33399999999999996</v>
      </c>
      <c r="C9" s="90">
        <f>COSTOS!C30</f>
        <v>0.88749999999999996</v>
      </c>
      <c r="D9" s="90"/>
      <c r="E9" s="90">
        <f t="shared" si="0"/>
        <v>0.6107499999999999</v>
      </c>
      <c r="F9" s="91" t="s">
        <v>821</v>
      </c>
    </row>
    <row r="10" spans="1:7" ht="15" thickBot="1" x14ac:dyDescent="0.4">
      <c r="A10" s="93" t="s">
        <v>864</v>
      </c>
      <c r="B10" s="90">
        <f>'RECURSOS FISICOS'!C32</f>
        <v>0.65400000000000003</v>
      </c>
      <c r="C10" s="90"/>
      <c r="D10" s="90">
        <f>'RECURSOS FISICOS'!C31</f>
        <v>1</v>
      </c>
      <c r="E10" s="90">
        <f t="shared" si="0"/>
        <v>0.82699999999999996</v>
      </c>
      <c r="F10" s="92" t="s">
        <v>823</v>
      </c>
    </row>
    <row r="11" spans="1:7" ht="15" thickBot="1" x14ac:dyDescent="0.4">
      <c r="A11" s="93" t="s">
        <v>865</v>
      </c>
      <c r="B11" s="90">
        <f>'GESTIÓN BIOMEDICA'!C36</f>
        <v>0.58333333333333337</v>
      </c>
      <c r="C11" s="90"/>
      <c r="D11" s="90">
        <f>'GESTIÓN BIOMEDICA'!C35</f>
        <v>0.6</v>
      </c>
      <c r="E11" s="90">
        <f t="shared" si="0"/>
        <v>0.59166666666666667</v>
      </c>
      <c r="F11" s="91" t="s">
        <v>821</v>
      </c>
    </row>
    <row r="12" spans="1:7" ht="15" thickBot="1" x14ac:dyDescent="0.4">
      <c r="A12" s="93" t="s">
        <v>866</v>
      </c>
      <c r="B12" s="90">
        <f>ALMACÉN!C34</f>
        <v>0.6333333333333333</v>
      </c>
      <c r="C12" s="90">
        <f>ALMACÉN!C35</f>
        <v>1</v>
      </c>
      <c r="D12" s="90">
        <f>ALMACÉN!C33</f>
        <v>1</v>
      </c>
      <c r="E12" s="90">
        <f t="shared" si="0"/>
        <v>0.87777777777777777</v>
      </c>
      <c r="F12" s="92" t="s">
        <v>823</v>
      </c>
    </row>
    <row r="13" spans="1:7" ht="15" thickBot="1" x14ac:dyDescent="0.4">
      <c r="A13" s="93" t="s">
        <v>33</v>
      </c>
      <c r="B13" s="90">
        <f>'TALENTO HUMANO'!C41</f>
        <v>0.84363636363636374</v>
      </c>
      <c r="C13" s="90"/>
      <c r="D13" s="90">
        <f>'TALENTO HUMANO'!C42</f>
        <v>1</v>
      </c>
      <c r="E13" s="90">
        <f t="shared" si="0"/>
        <v>0.92181818181818187</v>
      </c>
      <c r="F13" s="92" t="s">
        <v>823</v>
      </c>
    </row>
    <row r="14" spans="1:7" ht="20.5" thickBot="1" x14ac:dyDescent="0.4">
      <c r="A14" s="93" t="s">
        <v>869</v>
      </c>
      <c r="B14" s="90">
        <f>SST!C39</f>
        <v>0.5918181818181818</v>
      </c>
      <c r="C14" s="90"/>
      <c r="D14" s="90"/>
      <c r="E14" s="90">
        <f t="shared" si="0"/>
        <v>0.5918181818181818</v>
      </c>
      <c r="F14" s="91" t="s">
        <v>821</v>
      </c>
    </row>
    <row r="15" spans="1:7" ht="15" thickBot="1" x14ac:dyDescent="0.4">
      <c r="A15" s="93" t="s">
        <v>868</v>
      </c>
      <c r="B15" s="90">
        <f>SIAU!C32</f>
        <v>0.83374999999999999</v>
      </c>
      <c r="C15" s="90"/>
      <c r="D15" s="90">
        <f>SIAU!C31</f>
        <v>0.83999999999999986</v>
      </c>
      <c r="E15" s="90">
        <f t="shared" si="0"/>
        <v>0.83687499999999992</v>
      </c>
      <c r="F15" s="92" t="s">
        <v>823</v>
      </c>
    </row>
    <row r="16" spans="1:7" ht="15" thickBot="1" x14ac:dyDescent="0.4">
      <c r="A16" s="93" t="s">
        <v>867</v>
      </c>
      <c r="B16" s="90">
        <f>'ARCHIVO GENERAL'!C42</f>
        <v>0.53409090909090906</v>
      </c>
      <c r="C16" s="90"/>
      <c r="D16" s="90"/>
      <c r="E16" s="90">
        <f t="shared" si="0"/>
        <v>0.53409090909090906</v>
      </c>
      <c r="F16" s="91" t="s">
        <v>821</v>
      </c>
    </row>
    <row r="17" spans="1:7" ht="15" thickBot="1" x14ac:dyDescent="0.4">
      <c r="A17" s="93" t="s">
        <v>830</v>
      </c>
      <c r="B17" s="90">
        <f>ESTADISTICA!C37</f>
        <v>0.50714285714285712</v>
      </c>
      <c r="C17" s="90"/>
      <c r="D17" s="90"/>
      <c r="E17" s="90">
        <f t="shared" si="0"/>
        <v>0.50714285714285712</v>
      </c>
      <c r="F17" s="91" t="s">
        <v>821</v>
      </c>
    </row>
    <row r="18" spans="1:7" ht="15" thickBot="1" x14ac:dyDescent="0.4">
      <c r="A18" s="106" t="s">
        <v>835</v>
      </c>
      <c r="B18" s="90">
        <f>AVERAGE(B2:B17)</f>
        <v>0.58458592622655114</v>
      </c>
      <c r="C18" s="90">
        <f t="shared" ref="C18:D18" si="1">AVERAGE(C2:C17)</f>
        <v>0.92608024691358026</v>
      </c>
      <c r="D18" s="90">
        <f t="shared" si="1"/>
        <v>0.90666666666666662</v>
      </c>
      <c r="E18" s="90">
        <f t="shared" ref="E18" si="2">+AVERAGE(B18:D18)</f>
        <v>0.8057776132689326</v>
      </c>
      <c r="F18" s="92" t="s">
        <v>823</v>
      </c>
    </row>
    <row r="20" spans="1:7" ht="15" thickBot="1" x14ac:dyDescent="0.4"/>
    <row r="21" spans="1:7" ht="32" thickBot="1" x14ac:dyDescent="0.4">
      <c r="A21" s="88" t="s">
        <v>838</v>
      </c>
      <c r="B21" s="89" t="s">
        <v>839</v>
      </c>
      <c r="C21" s="89" t="s">
        <v>870</v>
      </c>
      <c r="D21" s="389" t="s">
        <v>90</v>
      </c>
      <c r="E21" s="390"/>
    </row>
    <row r="22" spans="1:7" ht="15" thickBot="1" x14ac:dyDescent="0.4">
      <c r="A22" s="107">
        <f>B18</f>
        <v>0.58458592622655114</v>
      </c>
      <c r="B22" s="107">
        <f t="shared" ref="B22:D22" si="3">C18</f>
        <v>0.92608024691358026</v>
      </c>
      <c r="C22" s="107">
        <f t="shared" si="3"/>
        <v>0.90666666666666662</v>
      </c>
      <c r="D22" s="107">
        <f t="shared" si="3"/>
        <v>0.8057776132689326</v>
      </c>
      <c r="E22" s="94" t="s">
        <v>823</v>
      </c>
    </row>
    <row r="23" spans="1:7" x14ac:dyDescent="0.35">
      <c r="G23" s="84"/>
    </row>
  </sheetData>
  <mergeCells count="2">
    <mergeCell ref="E1:F1"/>
    <mergeCell ref="D21:E21"/>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T54"/>
  <sheetViews>
    <sheetView zoomScale="70" zoomScaleNormal="70" workbookViewId="0">
      <selection activeCell="R6" sqref="R6"/>
    </sheetView>
  </sheetViews>
  <sheetFormatPr baseColWidth="10" defaultColWidth="11.453125" defaultRowHeight="14" x14ac:dyDescent="0.3"/>
  <cols>
    <col min="1" max="1" width="25.26953125" style="1" customWidth="1"/>
    <col min="2" max="2" width="31.26953125" style="1" customWidth="1"/>
    <col min="3" max="4" width="24.7265625" style="1" customWidth="1"/>
    <col min="5" max="13" width="2" style="1" bestFit="1" customWidth="1"/>
    <col min="14" max="16" width="2.7265625" style="1" customWidth="1"/>
    <col min="17" max="17" width="18.81640625" style="1" customWidth="1"/>
    <col min="18" max="18" width="23.7265625" style="1" customWidth="1"/>
    <col min="19" max="19" width="13.54296875" style="1" customWidth="1"/>
    <col min="20" max="20" width="29.1796875" style="1" customWidth="1"/>
    <col min="21" max="16384" width="11.453125" style="1"/>
  </cols>
  <sheetData>
    <row r="1" spans="1:20" ht="21"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0" ht="19.5"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0" ht="1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0" x14ac:dyDescent="0.3">
      <c r="A4" s="291"/>
      <c r="B4" s="298"/>
      <c r="C4" s="299"/>
      <c r="D4" s="299"/>
      <c r="E4" s="299"/>
      <c r="F4" s="299"/>
      <c r="G4" s="299"/>
      <c r="H4" s="299"/>
      <c r="I4" s="299"/>
      <c r="J4" s="299"/>
      <c r="K4" s="299"/>
      <c r="L4" s="299"/>
      <c r="M4" s="299"/>
      <c r="N4" s="299"/>
      <c r="O4" s="299"/>
      <c r="P4" s="299"/>
      <c r="Q4" s="299"/>
      <c r="R4" s="300"/>
      <c r="S4" s="277"/>
      <c r="T4" s="277"/>
    </row>
    <row r="6" spans="1:20" x14ac:dyDescent="0.3">
      <c r="A6" s="3" t="s">
        <v>723</v>
      </c>
      <c r="C6" s="13" t="s">
        <v>836</v>
      </c>
      <c r="D6" s="3"/>
      <c r="E6" s="3"/>
      <c r="F6" s="3"/>
      <c r="G6" s="3"/>
      <c r="H6" s="3"/>
      <c r="I6" s="3"/>
      <c r="J6" s="3"/>
      <c r="K6" s="3"/>
      <c r="L6" s="3"/>
      <c r="M6" s="3"/>
      <c r="N6" s="3"/>
      <c r="O6" s="3"/>
      <c r="P6" s="3"/>
      <c r="Q6" s="3"/>
      <c r="R6" s="4" t="s">
        <v>1237</v>
      </c>
    </row>
    <row r="7" spans="1:20" x14ac:dyDescent="0.3">
      <c r="A7" s="5" t="s">
        <v>842</v>
      </c>
      <c r="D7" s="5"/>
      <c r="E7" s="5"/>
      <c r="F7" s="5"/>
      <c r="G7" s="5"/>
      <c r="H7" s="5"/>
      <c r="I7" s="5"/>
      <c r="J7" s="5"/>
      <c r="K7" s="5"/>
      <c r="L7" s="5"/>
      <c r="M7" s="5"/>
      <c r="N7" s="5"/>
      <c r="O7" s="5"/>
      <c r="P7" s="5"/>
      <c r="Q7" s="5"/>
      <c r="R7" s="5"/>
    </row>
    <row r="9" spans="1:20" ht="15" customHeight="1" x14ac:dyDescent="0.3">
      <c r="A9" s="281" t="s">
        <v>841</v>
      </c>
      <c r="B9" s="287" t="s">
        <v>2</v>
      </c>
      <c r="C9" s="287" t="s">
        <v>17</v>
      </c>
      <c r="D9" s="281" t="s">
        <v>3</v>
      </c>
      <c r="E9" s="281" t="s">
        <v>8</v>
      </c>
      <c r="F9" s="281"/>
      <c r="G9" s="281"/>
      <c r="H9" s="281"/>
      <c r="I9" s="281"/>
      <c r="J9" s="281"/>
      <c r="K9" s="281"/>
      <c r="L9" s="281"/>
      <c r="M9" s="281"/>
      <c r="N9" s="281"/>
      <c r="O9" s="281"/>
      <c r="P9" s="281"/>
      <c r="Q9" s="281" t="s">
        <v>5</v>
      </c>
      <c r="R9" s="281" t="s">
        <v>141</v>
      </c>
      <c r="S9" s="287" t="s">
        <v>6</v>
      </c>
      <c r="T9" s="303" t="s">
        <v>7</v>
      </c>
    </row>
    <row r="10" spans="1:20" x14ac:dyDescent="0.3">
      <c r="A10" s="281"/>
      <c r="B10" s="288"/>
      <c r="C10" s="288"/>
      <c r="D10" s="281"/>
      <c r="E10" s="8">
        <v>1</v>
      </c>
      <c r="F10" s="8">
        <v>2</v>
      </c>
      <c r="G10" s="8">
        <v>3</v>
      </c>
      <c r="H10" s="8">
        <v>4</v>
      </c>
      <c r="I10" s="8">
        <v>5</v>
      </c>
      <c r="J10" s="8">
        <v>6</v>
      </c>
      <c r="K10" s="8">
        <v>7</v>
      </c>
      <c r="L10" s="8">
        <v>8</v>
      </c>
      <c r="M10" s="8">
        <v>9</v>
      </c>
      <c r="N10" s="8">
        <v>10</v>
      </c>
      <c r="O10" s="8">
        <v>11</v>
      </c>
      <c r="P10" s="8">
        <v>12</v>
      </c>
      <c r="Q10" s="281"/>
      <c r="R10" s="281"/>
      <c r="S10" s="288"/>
      <c r="T10" s="303"/>
    </row>
    <row r="11" spans="1:20" ht="102" customHeight="1" x14ac:dyDescent="0.3">
      <c r="A11" s="278" t="s">
        <v>838</v>
      </c>
      <c r="B11" s="278" t="s">
        <v>19</v>
      </c>
      <c r="C11" s="279" t="s">
        <v>1052</v>
      </c>
      <c r="D11" s="9" t="s">
        <v>1053</v>
      </c>
      <c r="E11" s="123"/>
      <c r="F11" s="123"/>
      <c r="G11" s="123"/>
      <c r="H11" s="123"/>
      <c r="I11" s="123"/>
      <c r="J11" s="150"/>
      <c r="K11" s="123"/>
      <c r="L11" s="123"/>
      <c r="M11" s="123"/>
      <c r="N11" s="123"/>
      <c r="O11" s="123"/>
      <c r="P11" s="123"/>
      <c r="Q11" s="9" t="s">
        <v>69</v>
      </c>
      <c r="R11" s="9" t="s">
        <v>153</v>
      </c>
      <c r="S11" s="228">
        <v>0</v>
      </c>
      <c r="T11" s="137" t="s">
        <v>933</v>
      </c>
    </row>
    <row r="12" spans="1:20" ht="62.5" x14ac:dyDescent="0.3">
      <c r="A12" s="278"/>
      <c r="B12" s="278"/>
      <c r="C12" s="280"/>
      <c r="D12" s="9" t="s">
        <v>47</v>
      </c>
      <c r="E12" s="124"/>
      <c r="F12" s="124"/>
      <c r="G12" s="124"/>
      <c r="H12" s="124"/>
      <c r="I12" s="124"/>
      <c r="J12" s="151"/>
      <c r="K12" s="124"/>
      <c r="L12" s="124"/>
      <c r="M12" s="124"/>
      <c r="N12" s="124"/>
      <c r="O12" s="124"/>
      <c r="P12" s="124"/>
      <c r="Q12" s="9" t="s">
        <v>70</v>
      </c>
      <c r="R12" s="9" t="s">
        <v>143</v>
      </c>
      <c r="S12" s="234">
        <v>0</v>
      </c>
      <c r="T12" s="137"/>
    </row>
    <row r="13" spans="1:20" ht="75" x14ac:dyDescent="0.3">
      <c r="A13" s="278"/>
      <c r="B13" s="278"/>
      <c r="C13" s="7" t="s">
        <v>20</v>
      </c>
      <c r="D13" s="7" t="s">
        <v>48</v>
      </c>
      <c r="E13" s="123"/>
      <c r="F13" s="123"/>
      <c r="G13" s="123"/>
      <c r="H13" s="123"/>
      <c r="I13" s="123"/>
      <c r="J13" s="150"/>
      <c r="K13" s="123"/>
      <c r="L13" s="123"/>
      <c r="M13" s="123"/>
      <c r="N13" s="123"/>
      <c r="O13" s="123"/>
      <c r="P13" s="123"/>
      <c r="Q13" s="10" t="s">
        <v>71</v>
      </c>
      <c r="R13" s="10" t="s">
        <v>795</v>
      </c>
      <c r="S13" s="186" t="s">
        <v>930</v>
      </c>
      <c r="T13" s="137" t="s">
        <v>931</v>
      </c>
    </row>
    <row r="14" spans="1:20" ht="75" x14ac:dyDescent="0.3">
      <c r="A14" s="278"/>
      <c r="B14" s="278"/>
      <c r="C14" s="9" t="s">
        <v>21</v>
      </c>
      <c r="D14" s="9" t="s">
        <v>49</v>
      </c>
      <c r="E14" s="64"/>
      <c r="F14" s="64"/>
      <c r="G14" s="64"/>
      <c r="H14" s="64"/>
      <c r="I14" s="64"/>
      <c r="J14" s="203"/>
      <c r="K14" s="125"/>
      <c r="L14" s="125"/>
      <c r="M14" s="125"/>
      <c r="N14" s="64"/>
      <c r="O14" s="64"/>
      <c r="P14" s="64"/>
      <c r="Q14" s="7" t="s">
        <v>72</v>
      </c>
      <c r="R14" s="9" t="s">
        <v>160</v>
      </c>
      <c r="S14" s="186" t="s">
        <v>930</v>
      </c>
      <c r="T14" s="137" t="s">
        <v>1169</v>
      </c>
    </row>
    <row r="15" spans="1:20" ht="50" x14ac:dyDescent="0.3">
      <c r="A15" s="278"/>
      <c r="B15" s="278"/>
      <c r="C15" s="10" t="s">
        <v>22</v>
      </c>
      <c r="D15" s="7" t="s">
        <v>50</v>
      </c>
      <c r="E15" s="123"/>
      <c r="F15" s="123"/>
      <c r="G15" s="123"/>
      <c r="H15" s="123"/>
      <c r="I15" s="123"/>
      <c r="J15" s="150"/>
      <c r="K15" s="123"/>
      <c r="L15" s="123"/>
      <c r="M15" s="123"/>
      <c r="N15" s="123"/>
      <c r="O15" s="123"/>
      <c r="P15" s="123"/>
      <c r="Q15" s="9" t="s">
        <v>73</v>
      </c>
      <c r="R15" s="9" t="s">
        <v>145</v>
      </c>
      <c r="S15" s="229">
        <v>1</v>
      </c>
      <c r="T15" s="137" t="s">
        <v>1200</v>
      </c>
    </row>
    <row r="16" spans="1:20" ht="50" x14ac:dyDescent="0.3">
      <c r="A16" s="278"/>
      <c r="B16" s="278"/>
      <c r="C16" s="10" t="s">
        <v>23</v>
      </c>
      <c r="D16" s="7" t="s">
        <v>51</v>
      </c>
      <c r="E16" s="123"/>
      <c r="F16" s="123"/>
      <c r="G16" s="123"/>
      <c r="H16" s="123"/>
      <c r="I16" s="123"/>
      <c r="J16" s="150"/>
      <c r="K16" s="123"/>
      <c r="L16" s="123"/>
      <c r="M16" s="123"/>
      <c r="N16" s="123"/>
      <c r="O16" s="123"/>
      <c r="P16" s="123"/>
      <c r="Q16" s="9" t="s">
        <v>74</v>
      </c>
      <c r="R16" s="10" t="s">
        <v>750</v>
      </c>
      <c r="S16" s="228">
        <v>0</v>
      </c>
      <c r="T16" s="137" t="s">
        <v>932</v>
      </c>
    </row>
    <row r="17" spans="1:20" ht="62.5" x14ac:dyDescent="0.3">
      <c r="A17" s="278"/>
      <c r="B17" s="278"/>
      <c r="C17" s="11" t="s">
        <v>24</v>
      </c>
      <c r="D17" s="11" t="s">
        <v>52</v>
      </c>
      <c r="E17" s="123"/>
      <c r="F17" s="123"/>
      <c r="G17" s="123"/>
      <c r="H17" s="123"/>
      <c r="I17" s="123"/>
      <c r="J17" s="150"/>
      <c r="K17" s="123"/>
      <c r="L17" s="123"/>
      <c r="M17" s="123"/>
      <c r="N17" s="123"/>
      <c r="O17" s="123"/>
      <c r="P17" s="123"/>
      <c r="Q17" s="9" t="s">
        <v>75</v>
      </c>
      <c r="R17" s="9" t="s">
        <v>161</v>
      </c>
      <c r="S17" s="229">
        <v>1</v>
      </c>
      <c r="T17" s="137" t="s">
        <v>1029</v>
      </c>
    </row>
    <row r="18" spans="1:20" ht="37.5" x14ac:dyDescent="0.3">
      <c r="A18" s="278"/>
      <c r="B18" s="278"/>
      <c r="C18" s="11" t="s">
        <v>25</v>
      </c>
      <c r="D18" s="7" t="s">
        <v>53</v>
      </c>
      <c r="E18" s="79"/>
      <c r="F18" s="79"/>
      <c r="G18" s="79"/>
      <c r="H18" s="79"/>
      <c r="I18" s="79"/>
      <c r="J18" s="154"/>
      <c r="K18" s="79"/>
      <c r="L18" s="79"/>
      <c r="M18" s="79"/>
      <c r="N18" s="79"/>
      <c r="O18" s="79"/>
      <c r="P18" s="79"/>
      <c r="Q18" s="9" t="s">
        <v>76</v>
      </c>
      <c r="R18" s="9" t="s">
        <v>162</v>
      </c>
      <c r="S18" s="229">
        <v>1</v>
      </c>
      <c r="T18" s="187" t="s">
        <v>1029</v>
      </c>
    </row>
    <row r="19" spans="1:20" ht="100" x14ac:dyDescent="0.3">
      <c r="A19" s="278"/>
      <c r="B19" s="278"/>
      <c r="C19" s="11" t="s">
        <v>26</v>
      </c>
      <c r="D19" s="7" t="s">
        <v>54</v>
      </c>
      <c r="E19" s="150"/>
      <c r="F19" s="150"/>
      <c r="G19" s="150"/>
      <c r="H19" s="150"/>
      <c r="I19" s="150"/>
      <c r="J19" s="150"/>
      <c r="K19" s="123"/>
      <c r="L19" s="123"/>
      <c r="M19" s="123"/>
      <c r="N19" s="123"/>
      <c r="O19" s="123"/>
      <c r="P19" s="123"/>
      <c r="Q19" s="9" t="s">
        <v>77</v>
      </c>
      <c r="R19" s="9" t="s">
        <v>163</v>
      </c>
      <c r="S19" s="229">
        <v>1</v>
      </c>
      <c r="T19" s="137"/>
    </row>
    <row r="20" spans="1:20" ht="126" x14ac:dyDescent="0.3">
      <c r="A20" s="278"/>
      <c r="B20" s="278"/>
      <c r="C20" s="11" t="s">
        <v>27</v>
      </c>
      <c r="D20" s="7" t="s">
        <v>55</v>
      </c>
      <c r="E20" s="150"/>
      <c r="F20" s="150"/>
      <c r="G20" s="150"/>
      <c r="H20" s="150"/>
      <c r="I20" s="150"/>
      <c r="J20" s="150"/>
      <c r="K20" s="123"/>
      <c r="L20" s="123"/>
      <c r="M20" s="123"/>
      <c r="N20" s="123"/>
      <c r="O20" s="123"/>
      <c r="P20" s="123"/>
      <c r="Q20" s="9" t="s">
        <v>78</v>
      </c>
      <c r="R20" s="9" t="s">
        <v>164</v>
      </c>
      <c r="S20" s="229">
        <v>1</v>
      </c>
      <c r="T20" s="137" t="s">
        <v>1145</v>
      </c>
    </row>
    <row r="21" spans="1:20" ht="75" x14ac:dyDescent="0.3">
      <c r="A21" s="278"/>
      <c r="B21" s="278"/>
      <c r="C21" s="11" t="s">
        <v>28</v>
      </c>
      <c r="D21" s="7" t="s">
        <v>56</v>
      </c>
      <c r="E21" s="150"/>
      <c r="F21" s="150"/>
      <c r="G21" s="150"/>
      <c r="H21" s="150"/>
      <c r="I21" s="150"/>
      <c r="J21" s="150"/>
      <c r="K21" s="123"/>
      <c r="L21" s="123"/>
      <c r="M21" s="123"/>
      <c r="N21" s="123"/>
      <c r="O21" s="123"/>
      <c r="P21" s="123"/>
      <c r="Q21" s="9" t="s">
        <v>79</v>
      </c>
      <c r="R21" s="9" t="s">
        <v>165</v>
      </c>
      <c r="S21" s="229">
        <v>1</v>
      </c>
      <c r="T21" s="188" t="s">
        <v>1143</v>
      </c>
    </row>
    <row r="22" spans="1:20" ht="50" x14ac:dyDescent="0.3">
      <c r="A22" s="278"/>
      <c r="B22" s="278"/>
      <c r="C22" s="11" t="s">
        <v>29</v>
      </c>
      <c r="D22" s="7" t="s">
        <v>57</v>
      </c>
      <c r="E22" s="123"/>
      <c r="F22" s="123"/>
      <c r="G22" s="123"/>
      <c r="H22" s="123"/>
      <c r="I22" s="123"/>
      <c r="J22" s="123"/>
      <c r="K22" s="123"/>
      <c r="L22" s="123"/>
      <c r="M22" s="123"/>
      <c r="N22" s="123"/>
      <c r="O22" s="123"/>
      <c r="P22" s="123"/>
      <c r="Q22" s="9" t="s">
        <v>80</v>
      </c>
      <c r="R22" s="9" t="s">
        <v>166</v>
      </c>
      <c r="S22" s="228">
        <v>0</v>
      </c>
      <c r="T22" s="137"/>
    </row>
    <row r="23" spans="1:20" ht="158.25" customHeight="1" x14ac:dyDescent="0.3">
      <c r="A23" s="278"/>
      <c r="B23" s="278"/>
      <c r="C23" s="11" t="s">
        <v>30</v>
      </c>
      <c r="D23" s="7" t="s">
        <v>58</v>
      </c>
      <c r="E23" s="150"/>
      <c r="F23" s="150"/>
      <c r="G23" s="150"/>
      <c r="H23" s="150"/>
      <c r="I23" s="150"/>
      <c r="J23" s="150"/>
      <c r="K23" s="123"/>
      <c r="L23" s="123"/>
      <c r="M23" s="123"/>
      <c r="N23" s="123"/>
      <c r="O23" s="123"/>
      <c r="P23" s="123"/>
      <c r="Q23" s="9" t="s">
        <v>1144</v>
      </c>
      <c r="R23" s="9" t="s">
        <v>167</v>
      </c>
      <c r="S23" s="229">
        <v>1</v>
      </c>
      <c r="T23" s="137"/>
    </row>
    <row r="24" spans="1:20" ht="225" x14ac:dyDescent="0.3">
      <c r="A24" s="278"/>
      <c r="B24" s="278"/>
      <c r="C24" s="11" t="s">
        <v>1030</v>
      </c>
      <c r="D24" s="7" t="s">
        <v>1031</v>
      </c>
      <c r="E24" s="150"/>
      <c r="F24" s="150"/>
      <c r="G24" s="150"/>
      <c r="H24" s="150"/>
      <c r="I24" s="150"/>
      <c r="J24" s="150"/>
      <c r="K24" s="123"/>
      <c r="L24" s="123"/>
      <c r="M24" s="123"/>
      <c r="N24" s="123"/>
      <c r="O24" s="123"/>
      <c r="P24" s="123"/>
      <c r="Q24" s="9" t="s">
        <v>818</v>
      </c>
      <c r="R24" s="9" t="s">
        <v>168</v>
      </c>
      <c r="S24" s="233">
        <v>1</v>
      </c>
      <c r="T24" s="137"/>
    </row>
    <row r="25" spans="1:20" ht="50" x14ac:dyDescent="0.3">
      <c r="A25" s="278"/>
      <c r="B25" s="278"/>
      <c r="C25" s="301" t="s">
        <v>31</v>
      </c>
      <c r="D25" s="7" t="s">
        <v>802</v>
      </c>
      <c r="E25" s="123"/>
      <c r="F25" s="123"/>
      <c r="G25" s="123"/>
      <c r="H25" s="123"/>
      <c r="I25" s="123"/>
      <c r="J25" s="123"/>
      <c r="K25" s="123"/>
      <c r="L25" s="123"/>
      <c r="M25" s="123"/>
      <c r="N25" s="123"/>
      <c r="O25" s="123"/>
      <c r="P25" s="123"/>
      <c r="Q25" s="9" t="s">
        <v>81</v>
      </c>
      <c r="R25" s="9" t="s">
        <v>170</v>
      </c>
      <c r="S25" s="234">
        <v>0</v>
      </c>
      <c r="T25" s="137" t="s">
        <v>1056</v>
      </c>
    </row>
    <row r="26" spans="1:20" ht="37.5" x14ac:dyDescent="0.3">
      <c r="A26" s="278"/>
      <c r="B26" s="278"/>
      <c r="C26" s="301"/>
      <c r="D26" s="7" t="s">
        <v>59</v>
      </c>
      <c r="E26" s="123"/>
      <c r="F26" s="123"/>
      <c r="G26" s="123"/>
      <c r="H26" s="123"/>
      <c r="I26" s="123"/>
      <c r="J26" s="123"/>
      <c r="K26" s="123"/>
      <c r="L26" s="123"/>
      <c r="M26" s="123"/>
      <c r="N26" s="123"/>
      <c r="O26" s="123"/>
      <c r="P26" s="123"/>
      <c r="Q26" s="9" t="s">
        <v>768</v>
      </c>
      <c r="R26" s="9" t="s">
        <v>169</v>
      </c>
      <c r="S26" s="234">
        <v>0</v>
      </c>
      <c r="T26" s="137" t="s">
        <v>996</v>
      </c>
    </row>
    <row r="27" spans="1:20" ht="75" x14ac:dyDescent="0.3">
      <c r="A27" s="278"/>
      <c r="B27" s="278"/>
      <c r="C27" s="11" t="s">
        <v>32</v>
      </c>
      <c r="D27" s="7" t="s">
        <v>60</v>
      </c>
      <c r="E27" s="150"/>
      <c r="F27" s="150"/>
      <c r="G27" s="150"/>
      <c r="H27" s="150"/>
      <c r="I27" s="150"/>
      <c r="J27" s="150"/>
      <c r="K27" s="123"/>
      <c r="L27" s="123"/>
      <c r="M27" s="123"/>
      <c r="N27" s="123"/>
      <c r="O27" s="123"/>
      <c r="P27" s="123"/>
      <c r="Q27" s="9" t="s">
        <v>82</v>
      </c>
      <c r="R27" s="9" t="s">
        <v>748</v>
      </c>
      <c r="S27" s="229">
        <v>1</v>
      </c>
      <c r="T27" s="137"/>
    </row>
    <row r="28" spans="1:20" ht="50" x14ac:dyDescent="0.3">
      <c r="A28" s="278" t="s">
        <v>838</v>
      </c>
      <c r="B28" s="278" t="s">
        <v>34</v>
      </c>
      <c r="C28" s="11" t="s">
        <v>35</v>
      </c>
      <c r="D28" s="7" t="s">
        <v>61</v>
      </c>
      <c r="E28" s="150"/>
      <c r="F28" s="150"/>
      <c r="G28" s="150"/>
      <c r="H28" s="179"/>
      <c r="I28" s="179"/>
      <c r="J28" s="179"/>
      <c r="K28" s="126"/>
      <c r="L28" s="126"/>
      <c r="M28" s="126"/>
      <c r="N28" s="126"/>
      <c r="O28" s="126"/>
      <c r="P28" s="123"/>
      <c r="Q28" s="7" t="s">
        <v>80</v>
      </c>
      <c r="R28" s="9" t="s">
        <v>171</v>
      </c>
      <c r="S28" s="230">
        <v>0.6</v>
      </c>
      <c r="T28" s="137"/>
    </row>
    <row r="29" spans="1:20" ht="62.5" x14ac:dyDescent="0.3">
      <c r="A29" s="278"/>
      <c r="B29" s="278"/>
      <c r="C29" s="11" t="s">
        <v>36</v>
      </c>
      <c r="D29" s="7" t="s">
        <v>62</v>
      </c>
      <c r="E29" s="150"/>
      <c r="F29" s="150"/>
      <c r="G29" s="150"/>
      <c r="H29" s="179"/>
      <c r="I29" s="179"/>
      <c r="J29" s="179"/>
      <c r="K29" s="126"/>
      <c r="L29" s="126"/>
      <c r="M29" s="126"/>
      <c r="N29" s="126"/>
      <c r="O29" s="126"/>
      <c r="P29" s="123"/>
      <c r="Q29" s="7" t="s">
        <v>83</v>
      </c>
      <c r="R29" s="9" t="s">
        <v>172</v>
      </c>
      <c r="S29" s="229">
        <v>1</v>
      </c>
      <c r="T29" s="137"/>
    </row>
    <row r="30" spans="1:20" ht="109.5" customHeight="1" x14ac:dyDescent="0.3">
      <c r="A30" s="278"/>
      <c r="B30" s="278"/>
      <c r="C30" s="9" t="s">
        <v>37</v>
      </c>
      <c r="D30" s="10" t="s">
        <v>63</v>
      </c>
      <c r="E30" s="64"/>
      <c r="F30" s="64"/>
      <c r="G30" s="64"/>
      <c r="H30" s="64"/>
      <c r="I30" s="64"/>
      <c r="J30" s="180"/>
      <c r="K30" s="64"/>
      <c r="L30" s="64"/>
      <c r="M30" s="64"/>
      <c r="N30" s="64"/>
      <c r="O30" s="64"/>
      <c r="P30" s="64"/>
      <c r="Q30" s="9" t="s">
        <v>84</v>
      </c>
      <c r="R30" s="9" t="s">
        <v>173</v>
      </c>
      <c r="S30" s="229">
        <v>1</v>
      </c>
      <c r="T30" s="137"/>
    </row>
    <row r="31" spans="1:20" ht="87.5" x14ac:dyDescent="0.3">
      <c r="A31" s="278" t="s">
        <v>839</v>
      </c>
      <c r="B31" s="278" t="s">
        <v>840</v>
      </c>
      <c r="C31" s="9" t="s">
        <v>40</v>
      </c>
      <c r="D31" s="9" t="s">
        <v>64</v>
      </c>
      <c r="E31" s="150"/>
      <c r="F31" s="150"/>
      <c r="G31" s="150"/>
      <c r="H31" s="150"/>
      <c r="I31" s="150"/>
      <c r="J31" s="150"/>
      <c r="K31" s="123"/>
      <c r="L31" s="123"/>
      <c r="M31" s="123"/>
      <c r="N31" s="123"/>
      <c r="O31" s="123"/>
      <c r="P31" s="123"/>
      <c r="Q31" s="9" t="s">
        <v>85</v>
      </c>
      <c r="R31" s="9" t="s">
        <v>174</v>
      </c>
      <c r="S31" s="229">
        <v>1</v>
      </c>
      <c r="T31" s="137"/>
    </row>
    <row r="32" spans="1:20" ht="87.5" x14ac:dyDescent="0.3">
      <c r="A32" s="278"/>
      <c r="B32" s="278"/>
      <c r="C32" s="9" t="s">
        <v>41</v>
      </c>
      <c r="D32" s="9" t="s">
        <v>65</v>
      </c>
      <c r="E32" s="150"/>
      <c r="F32" s="150"/>
      <c r="G32" s="150"/>
      <c r="H32" s="150"/>
      <c r="I32" s="150"/>
      <c r="J32" s="150"/>
      <c r="K32" s="123"/>
      <c r="L32" s="123"/>
      <c r="M32" s="123"/>
      <c r="N32" s="123"/>
      <c r="O32" s="123"/>
      <c r="P32" s="123"/>
      <c r="Q32" s="9" t="s">
        <v>86</v>
      </c>
      <c r="R32" s="9" t="s">
        <v>175</v>
      </c>
      <c r="S32" s="229">
        <v>1</v>
      </c>
      <c r="T32" s="137"/>
    </row>
    <row r="33" spans="1:20" ht="75" x14ac:dyDescent="0.3">
      <c r="A33" s="278"/>
      <c r="B33" s="278"/>
      <c r="C33" s="9" t="s">
        <v>42</v>
      </c>
      <c r="D33" s="9" t="s">
        <v>66</v>
      </c>
      <c r="E33" s="150"/>
      <c r="F33" s="150"/>
      <c r="G33" s="150"/>
      <c r="H33" s="150"/>
      <c r="I33" s="150"/>
      <c r="J33" s="150"/>
      <c r="K33" s="123"/>
      <c r="L33" s="123"/>
      <c r="M33" s="123"/>
      <c r="N33" s="123"/>
      <c r="O33" s="123"/>
      <c r="P33" s="123"/>
      <c r="Q33" s="9" t="s">
        <v>87</v>
      </c>
      <c r="R33" s="9" t="s">
        <v>176</v>
      </c>
      <c r="S33" s="229">
        <v>1</v>
      </c>
      <c r="T33" s="137"/>
    </row>
    <row r="34" spans="1:20" ht="62.5" x14ac:dyDescent="0.3">
      <c r="A34" s="278" t="s">
        <v>838</v>
      </c>
      <c r="B34" s="278" t="s">
        <v>44</v>
      </c>
      <c r="C34" s="9" t="s">
        <v>45</v>
      </c>
      <c r="D34" s="11" t="s">
        <v>67</v>
      </c>
      <c r="E34" s="123"/>
      <c r="F34" s="123"/>
      <c r="G34" s="123"/>
      <c r="H34" s="123"/>
      <c r="I34" s="123"/>
      <c r="J34" s="123"/>
      <c r="K34" s="123"/>
      <c r="L34" s="123"/>
      <c r="M34" s="123"/>
      <c r="N34" s="123"/>
      <c r="O34" s="123"/>
      <c r="P34" s="123"/>
      <c r="Q34" s="10" t="s">
        <v>88</v>
      </c>
      <c r="R34" s="9" t="s">
        <v>801</v>
      </c>
      <c r="S34" s="228">
        <v>0</v>
      </c>
      <c r="T34" s="137" t="s">
        <v>1142</v>
      </c>
    </row>
    <row r="35" spans="1:20" ht="132.75" customHeight="1" x14ac:dyDescent="0.3">
      <c r="A35" s="278"/>
      <c r="B35" s="278"/>
      <c r="C35" s="11" t="s">
        <v>46</v>
      </c>
      <c r="D35" s="11" t="s">
        <v>68</v>
      </c>
      <c r="E35" s="123"/>
      <c r="F35" s="123"/>
      <c r="G35" s="123"/>
      <c r="H35" s="123"/>
      <c r="I35" s="123"/>
      <c r="J35" s="123"/>
      <c r="K35" s="123"/>
      <c r="L35" s="123"/>
      <c r="M35" s="123"/>
      <c r="N35" s="123"/>
      <c r="O35" s="123"/>
      <c r="P35" s="123"/>
      <c r="Q35" s="9" t="s">
        <v>89</v>
      </c>
      <c r="R35" s="10" t="s">
        <v>152</v>
      </c>
      <c r="S35" s="229">
        <v>1</v>
      </c>
      <c r="T35" s="137"/>
    </row>
    <row r="36" spans="1:20" ht="125" x14ac:dyDescent="0.3">
      <c r="A36" s="304" t="s">
        <v>839</v>
      </c>
      <c r="B36" s="304" t="s">
        <v>872</v>
      </c>
      <c r="C36" s="302" t="s">
        <v>873</v>
      </c>
      <c r="D36" s="114" t="s">
        <v>874</v>
      </c>
      <c r="E36" s="127"/>
      <c r="F36" s="127"/>
      <c r="G36" s="127"/>
      <c r="H36" s="127"/>
      <c r="I36" s="127"/>
      <c r="J36" s="127"/>
      <c r="K36" s="127"/>
      <c r="L36" s="127"/>
      <c r="M36" s="127"/>
      <c r="N36" s="127"/>
      <c r="O36" s="127"/>
      <c r="P36" s="127"/>
      <c r="Q36" s="135" t="s">
        <v>901</v>
      </c>
      <c r="R36" s="116" t="s">
        <v>902</v>
      </c>
      <c r="S36" s="228">
        <v>0</v>
      </c>
      <c r="T36" s="137" t="s">
        <v>1032</v>
      </c>
    </row>
    <row r="37" spans="1:20" ht="200" x14ac:dyDescent="0.3">
      <c r="A37" s="304"/>
      <c r="B37" s="304"/>
      <c r="C37" s="302"/>
      <c r="D37" s="114" t="s">
        <v>875</v>
      </c>
      <c r="E37" s="127"/>
      <c r="F37" s="127"/>
      <c r="G37" s="127"/>
      <c r="H37" s="127"/>
      <c r="I37" s="127"/>
      <c r="J37" s="127"/>
      <c r="K37" s="127"/>
      <c r="L37" s="127"/>
      <c r="M37" s="127"/>
      <c r="N37" s="127"/>
      <c r="O37" s="127"/>
      <c r="P37" s="127"/>
      <c r="Q37" s="135" t="s">
        <v>900</v>
      </c>
      <c r="R37" s="116" t="s">
        <v>903</v>
      </c>
      <c r="S37" s="228">
        <v>0</v>
      </c>
      <c r="T37" s="137" t="s">
        <v>1033</v>
      </c>
    </row>
    <row r="40" spans="1:20" x14ac:dyDescent="0.3">
      <c r="A40" s="13" t="s">
        <v>14</v>
      </c>
      <c r="B40" s="1" t="s">
        <v>15</v>
      </c>
      <c r="Q40" s="13" t="s">
        <v>16</v>
      </c>
    </row>
    <row r="42" spans="1:20" x14ac:dyDescent="0.3">
      <c r="A42" s="268" t="s">
        <v>837</v>
      </c>
      <c r="B42" s="269"/>
      <c r="C42" s="270"/>
      <c r="E42" s="12"/>
    </row>
    <row r="43" spans="1:20" x14ac:dyDescent="0.3">
      <c r="A43" s="262" t="s">
        <v>841</v>
      </c>
      <c r="B43" s="262"/>
      <c r="C43" s="20" t="s">
        <v>6</v>
      </c>
      <c r="E43" s="12"/>
    </row>
    <row r="44" spans="1:20" x14ac:dyDescent="0.3">
      <c r="A44" s="263" t="s">
        <v>838</v>
      </c>
      <c r="B44" s="263"/>
      <c r="C44" s="235">
        <f>AVERAGE(S11:S30,S34:S35)</f>
        <v>0.63</v>
      </c>
      <c r="E44" s="12"/>
    </row>
    <row r="45" spans="1:20" x14ac:dyDescent="0.3">
      <c r="A45" s="263" t="s">
        <v>839</v>
      </c>
      <c r="B45" s="263"/>
      <c r="C45" s="82">
        <f>+AVERAGE(S31:S33,S36:S37)</f>
        <v>0.6</v>
      </c>
      <c r="D45" s="13"/>
      <c r="E45" s="96"/>
      <c r="F45" s="13"/>
      <c r="G45" s="13"/>
      <c r="H45" s="13"/>
    </row>
    <row r="46" spans="1:20" x14ac:dyDescent="0.3">
      <c r="A46" s="264" t="s">
        <v>90</v>
      </c>
      <c r="B46" s="264"/>
      <c r="C46" s="82">
        <f>AVERAGE(C44:C45)</f>
        <v>0.61499999999999999</v>
      </c>
      <c r="D46" s="1" t="s">
        <v>821</v>
      </c>
      <c r="E46" s="96"/>
    </row>
    <row r="47" spans="1:20" x14ac:dyDescent="0.3">
      <c r="A47" s="15"/>
      <c r="B47" s="15"/>
      <c r="C47" s="16"/>
      <c r="E47" s="12"/>
    </row>
    <row r="48" spans="1:20" x14ac:dyDescent="0.3">
      <c r="A48" s="15"/>
      <c r="B48" s="15"/>
      <c r="C48" s="16"/>
      <c r="E48" s="12"/>
    </row>
    <row r="49" spans="1:5" x14ac:dyDescent="0.3">
      <c r="A49" s="15"/>
      <c r="B49" s="15"/>
      <c r="C49" s="16"/>
      <c r="E49" s="12"/>
    </row>
    <row r="50" spans="1:5" x14ac:dyDescent="0.3">
      <c r="A50" s="15"/>
      <c r="B50" s="15"/>
      <c r="C50" s="16"/>
      <c r="E50" s="12"/>
    </row>
    <row r="51" spans="1:5" x14ac:dyDescent="0.3">
      <c r="A51" s="15"/>
      <c r="B51" s="15"/>
      <c r="C51" s="16"/>
      <c r="E51" s="12"/>
    </row>
    <row r="52" spans="1:5" x14ac:dyDescent="0.3">
      <c r="A52" s="15"/>
      <c r="B52" s="15"/>
      <c r="C52" s="16"/>
      <c r="E52" s="12"/>
    </row>
    <row r="53" spans="1:5" x14ac:dyDescent="0.3">
      <c r="E53" s="12"/>
    </row>
    <row r="54" spans="1:5" x14ac:dyDescent="0.3">
      <c r="E54" s="12"/>
    </row>
  </sheetData>
  <mergeCells count="34">
    <mergeCell ref="A43:B43"/>
    <mergeCell ref="A44:B44"/>
    <mergeCell ref="T9:T10"/>
    <mergeCell ref="E9:P9"/>
    <mergeCell ref="Q9:Q10"/>
    <mergeCell ref="R9:R10"/>
    <mergeCell ref="A9:A10"/>
    <mergeCell ref="B9:B10"/>
    <mergeCell ref="S9:S10"/>
    <mergeCell ref="B36:B37"/>
    <mergeCell ref="A36:A37"/>
    <mergeCell ref="S1:T1"/>
    <mergeCell ref="S2:T2"/>
    <mergeCell ref="S3:T4"/>
    <mergeCell ref="A1:A4"/>
    <mergeCell ref="B1:R1"/>
    <mergeCell ref="B2:R2"/>
    <mergeCell ref="B3:R4"/>
    <mergeCell ref="A46:B46"/>
    <mergeCell ref="C9:C10"/>
    <mergeCell ref="D9:D10"/>
    <mergeCell ref="A11:A27"/>
    <mergeCell ref="B11:B27"/>
    <mergeCell ref="C11:C12"/>
    <mergeCell ref="C25:C26"/>
    <mergeCell ref="A28:A30"/>
    <mergeCell ref="B28:B30"/>
    <mergeCell ref="A31:A33"/>
    <mergeCell ref="B31:B33"/>
    <mergeCell ref="A34:A35"/>
    <mergeCell ref="A45:B45"/>
    <mergeCell ref="C36:C37"/>
    <mergeCell ref="B34:B35"/>
    <mergeCell ref="A42:C42"/>
  </mergeCells>
  <pageMargins left="0.70866141732283472" right="0.70866141732283472" top="0.74803149606299213" bottom="0.74803149606299213" header="0.31496062992125984" footer="0.31496062992125984"/>
  <pageSetup scale="75" orientation="landscape" r:id="rId1"/>
  <drawing r:id="rId2"/>
  <legacyDrawing r:id="rId3"/>
  <oleObjects>
    <mc:AlternateContent xmlns:mc="http://schemas.openxmlformats.org/markup-compatibility/2006">
      <mc:Choice Requires="x14">
        <oleObject progId="Visio.Drawing.11" shapeId="1025" r:id="rId4">
          <objectPr defaultSize="0" autoPict="0" r:id="rId5">
            <anchor moveWithCells="1" sizeWithCells="1">
              <from>
                <xdr:col>0</xdr:col>
                <xdr:colOff>95250</xdr:colOff>
                <xdr:row>0</xdr:row>
                <xdr:rowOff>31750</xdr:rowOff>
              </from>
              <to>
                <xdr:col>0</xdr:col>
                <xdr:colOff>1593850</xdr:colOff>
                <xdr:row>3</xdr:row>
                <xdr:rowOff>133350</xdr:rowOff>
              </to>
            </anchor>
          </objectPr>
        </oleObject>
      </mc:Choice>
      <mc:Fallback>
        <oleObject progId="Visio.Drawing.11" shapeId="1025"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U32"/>
  <sheetViews>
    <sheetView zoomScaleNormal="100" workbookViewId="0">
      <selection activeCell="R5" sqref="R5"/>
    </sheetView>
  </sheetViews>
  <sheetFormatPr baseColWidth="10" defaultColWidth="11.453125" defaultRowHeight="14" x14ac:dyDescent="0.3"/>
  <cols>
    <col min="1" max="1" width="42.26953125" style="1" bestFit="1" customWidth="1"/>
    <col min="2" max="2" width="15.1796875" style="1" customWidth="1"/>
    <col min="3" max="3" width="23.26953125" style="1" bestFit="1" customWidth="1"/>
    <col min="4" max="4" width="16.453125" style="1" customWidth="1"/>
    <col min="5" max="13" width="2" style="1" bestFit="1" customWidth="1"/>
    <col min="14" max="16" width="2.7265625" style="1" customWidth="1"/>
    <col min="17" max="17" width="16.26953125" style="1" customWidth="1"/>
    <col min="18" max="18" width="15.7265625" style="1" customWidth="1"/>
    <col min="19" max="19" width="12.26953125" style="1" bestFit="1" customWidth="1"/>
    <col min="20" max="20" width="17.1796875" style="1" bestFit="1" customWidth="1"/>
    <col min="21" max="21" width="53.81640625" style="136" customWidth="1"/>
    <col min="22" max="16384" width="11.453125" style="1"/>
  </cols>
  <sheetData>
    <row r="1" spans="1:21" ht="20.25"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1" ht="20.25"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1" ht="1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1" x14ac:dyDescent="0.3">
      <c r="A4" s="291"/>
      <c r="B4" s="298"/>
      <c r="C4" s="299"/>
      <c r="D4" s="299"/>
      <c r="E4" s="299"/>
      <c r="F4" s="299"/>
      <c r="G4" s="299"/>
      <c r="H4" s="299"/>
      <c r="I4" s="299"/>
      <c r="J4" s="299"/>
      <c r="K4" s="299"/>
      <c r="L4" s="299"/>
      <c r="M4" s="299"/>
      <c r="N4" s="299"/>
      <c r="O4" s="299"/>
      <c r="P4" s="299"/>
      <c r="Q4" s="299"/>
      <c r="R4" s="300"/>
      <c r="S4" s="277"/>
      <c r="T4" s="277"/>
    </row>
    <row r="5" spans="1:21" x14ac:dyDescent="0.3">
      <c r="A5" s="3" t="s">
        <v>844</v>
      </c>
      <c r="B5" s="13" t="s">
        <v>843</v>
      </c>
      <c r="D5" s="3"/>
      <c r="E5" s="3"/>
      <c r="F5" s="3"/>
      <c r="G5" s="3"/>
      <c r="H5" s="3"/>
      <c r="I5" s="3"/>
      <c r="J5" s="3"/>
      <c r="K5" s="3"/>
      <c r="L5" s="3"/>
      <c r="M5" s="3"/>
      <c r="N5" s="3"/>
      <c r="O5" s="3"/>
      <c r="P5" s="3"/>
      <c r="Q5" s="3"/>
      <c r="R5" s="4" t="s">
        <v>1237</v>
      </c>
    </row>
    <row r="6" spans="1:21" x14ac:dyDescent="0.3">
      <c r="A6" s="5" t="s">
        <v>842</v>
      </c>
      <c r="D6" s="5"/>
      <c r="E6" s="5"/>
      <c r="F6" s="5"/>
      <c r="G6" s="5"/>
      <c r="H6" s="5"/>
      <c r="I6" s="5"/>
      <c r="J6" s="5"/>
      <c r="K6" s="5"/>
      <c r="L6" s="5"/>
      <c r="M6" s="5"/>
      <c r="N6" s="5"/>
      <c r="O6" s="5"/>
      <c r="P6" s="5"/>
      <c r="Q6" s="5"/>
      <c r="R6" s="5"/>
    </row>
    <row r="7" spans="1:21" ht="15" customHeight="1" x14ac:dyDescent="0.3">
      <c r="A7" s="281" t="s">
        <v>841</v>
      </c>
      <c r="B7" s="287" t="s">
        <v>2</v>
      </c>
      <c r="C7" s="287" t="s">
        <v>17</v>
      </c>
      <c r="D7" s="281" t="s">
        <v>3</v>
      </c>
      <c r="E7" s="281" t="s">
        <v>8</v>
      </c>
      <c r="F7" s="281"/>
      <c r="G7" s="281"/>
      <c r="H7" s="281"/>
      <c r="I7" s="281"/>
      <c r="J7" s="281"/>
      <c r="K7" s="281"/>
      <c r="L7" s="281"/>
      <c r="M7" s="281"/>
      <c r="N7" s="281"/>
      <c r="O7" s="281"/>
      <c r="P7" s="281"/>
      <c r="Q7" s="281" t="s">
        <v>5</v>
      </c>
      <c r="R7" s="281" t="s">
        <v>4</v>
      </c>
      <c r="S7" s="281" t="s">
        <v>6</v>
      </c>
      <c r="T7" s="305" t="s">
        <v>7</v>
      </c>
      <c r="U7" s="1"/>
    </row>
    <row r="8" spans="1:21" ht="27" customHeight="1" x14ac:dyDescent="0.3">
      <c r="A8" s="281"/>
      <c r="B8" s="288"/>
      <c r="C8" s="288"/>
      <c r="D8" s="281"/>
      <c r="E8" s="8">
        <v>1</v>
      </c>
      <c r="F8" s="8">
        <v>2</v>
      </c>
      <c r="G8" s="8">
        <v>3</v>
      </c>
      <c r="H8" s="8">
        <v>4</v>
      </c>
      <c r="I8" s="8">
        <v>5</v>
      </c>
      <c r="J8" s="8">
        <v>6</v>
      </c>
      <c r="K8" s="8">
        <v>7</v>
      </c>
      <c r="L8" s="8">
        <v>8</v>
      </c>
      <c r="M8" s="8">
        <v>9</v>
      </c>
      <c r="N8" s="8">
        <v>10</v>
      </c>
      <c r="O8" s="8">
        <v>11</v>
      </c>
      <c r="P8" s="8">
        <v>12</v>
      </c>
      <c r="Q8" s="281"/>
      <c r="R8" s="281"/>
      <c r="S8" s="281"/>
      <c r="T8" s="306"/>
      <c r="U8" s="1"/>
    </row>
    <row r="9" spans="1:21" ht="100" x14ac:dyDescent="0.3">
      <c r="A9" s="265" t="s">
        <v>838</v>
      </c>
      <c r="B9" s="310"/>
      <c r="C9" s="279" t="s">
        <v>766</v>
      </c>
      <c r="D9" s="17" t="s">
        <v>91</v>
      </c>
      <c r="E9" s="31"/>
      <c r="F9" s="31"/>
      <c r="G9" s="31"/>
      <c r="H9" s="31"/>
      <c r="I9" s="31"/>
      <c r="J9" s="34"/>
      <c r="K9" s="31"/>
      <c r="L9" s="31"/>
      <c r="M9" s="31"/>
      <c r="N9" s="31"/>
      <c r="O9" s="31"/>
      <c r="P9" s="31"/>
      <c r="Q9" s="9" t="s">
        <v>69</v>
      </c>
      <c r="R9" s="9" t="s">
        <v>153</v>
      </c>
      <c r="S9" s="228">
        <v>0</v>
      </c>
      <c r="T9" s="17" t="s">
        <v>951</v>
      </c>
      <c r="U9" s="1"/>
    </row>
    <row r="10" spans="1:21" ht="75" x14ac:dyDescent="0.3">
      <c r="A10" s="266"/>
      <c r="B10" s="311"/>
      <c r="C10" s="286"/>
      <c r="D10" s="17" t="s">
        <v>778</v>
      </c>
      <c r="E10" s="95"/>
      <c r="F10" s="95"/>
      <c r="G10" s="95"/>
      <c r="H10" s="95"/>
      <c r="I10" s="95"/>
      <c r="J10" s="32"/>
      <c r="K10" s="95"/>
      <c r="L10" s="95"/>
      <c r="M10" s="95"/>
      <c r="N10" s="95"/>
      <c r="O10" s="95"/>
      <c r="P10" s="95"/>
      <c r="Q10" s="9" t="s">
        <v>70</v>
      </c>
      <c r="R10" s="9" t="s">
        <v>143</v>
      </c>
      <c r="S10" s="228">
        <v>0</v>
      </c>
      <c r="T10" s="17" t="s">
        <v>951</v>
      </c>
      <c r="U10" s="1"/>
    </row>
    <row r="11" spans="1:21" ht="75" x14ac:dyDescent="0.3">
      <c r="A11" s="266"/>
      <c r="B11" s="311"/>
      <c r="C11" s="10" t="s">
        <v>22</v>
      </c>
      <c r="D11" s="30" t="s">
        <v>50</v>
      </c>
      <c r="E11" s="31"/>
      <c r="F11" s="31"/>
      <c r="G11" s="31"/>
      <c r="H11" s="31"/>
      <c r="I11" s="31"/>
      <c r="J11" s="34"/>
      <c r="K11" s="31"/>
      <c r="L11" s="31"/>
      <c r="M11" s="31"/>
      <c r="N11" s="31"/>
      <c r="O11" s="31"/>
      <c r="P11" s="31"/>
      <c r="Q11" s="9" t="s">
        <v>73</v>
      </c>
      <c r="R11" s="9" t="s">
        <v>145</v>
      </c>
      <c r="S11" s="228">
        <v>0</v>
      </c>
      <c r="T11" s="17" t="s">
        <v>932</v>
      </c>
      <c r="U11" s="1"/>
    </row>
    <row r="12" spans="1:21" ht="62.5" x14ac:dyDescent="0.3">
      <c r="A12" s="267"/>
      <c r="B12" s="312"/>
      <c r="C12" s="10" t="s">
        <v>23</v>
      </c>
      <c r="D12" s="30" t="s">
        <v>51</v>
      </c>
      <c r="E12" s="31"/>
      <c r="F12" s="31"/>
      <c r="G12" s="31"/>
      <c r="H12" s="31"/>
      <c r="I12" s="31"/>
      <c r="J12" s="34"/>
      <c r="K12" s="31"/>
      <c r="L12" s="31"/>
      <c r="M12" s="31"/>
      <c r="N12" s="31"/>
      <c r="O12" s="31"/>
      <c r="P12" s="31"/>
      <c r="Q12" s="9" t="s">
        <v>74</v>
      </c>
      <c r="R12" s="10" t="s">
        <v>750</v>
      </c>
      <c r="S12" s="228">
        <v>0</v>
      </c>
      <c r="T12" s="17" t="s">
        <v>932</v>
      </c>
      <c r="U12" s="1"/>
    </row>
    <row r="13" spans="1:21" ht="175" x14ac:dyDescent="0.3">
      <c r="A13" s="17" t="s">
        <v>838</v>
      </c>
      <c r="B13" s="17" t="s">
        <v>34</v>
      </c>
      <c r="C13" s="17" t="s">
        <v>99</v>
      </c>
      <c r="D13" s="17" t="s">
        <v>92</v>
      </c>
      <c r="E13" s="153"/>
      <c r="F13" s="153"/>
      <c r="G13" s="153"/>
      <c r="H13" s="153"/>
      <c r="I13" s="153"/>
      <c r="J13" s="153"/>
      <c r="K13" s="27"/>
      <c r="L13" s="27"/>
      <c r="M13" s="27"/>
      <c r="N13" s="27"/>
      <c r="O13" s="27"/>
      <c r="P13" s="27"/>
      <c r="Q13" s="17" t="s">
        <v>106</v>
      </c>
      <c r="R13" s="17" t="s">
        <v>154</v>
      </c>
      <c r="S13" s="229">
        <v>1</v>
      </c>
      <c r="T13" s="17" t="s">
        <v>1037</v>
      </c>
      <c r="U13" s="1"/>
    </row>
    <row r="14" spans="1:21" ht="87.5" x14ac:dyDescent="0.3">
      <c r="A14" s="265" t="s">
        <v>839</v>
      </c>
      <c r="B14" s="265" t="s">
        <v>39</v>
      </c>
      <c r="C14" s="17" t="s">
        <v>100</v>
      </c>
      <c r="D14" s="18" t="s">
        <v>93</v>
      </c>
      <c r="E14" s="153"/>
      <c r="F14" s="153"/>
      <c r="G14" s="153"/>
      <c r="H14" s="153"/>
      <c r="I14" s="153"/>
      <c r="J14" s="153"/>
      <c r="K14" s="27"/>
      <c r="L14" s="27"/>
      <c r="M14" s="27"/>
      <c r="N14" s="27"/>
      <c r="O14" s="27"/>
      <c r="P14" s="27"/>
      <c r="Q14" s="17" t="s">
        <v>107</v>
      </c>
      <c r="R14" s="17" t="s">
        <v>155</v>
      </c>
      <c r="S14" s="229">
        <v>1</v>
      </c>
      <c r="T14" s="17" t="s">
        <v>934</v>
      </c>
      <c r="U14" s="1"/>
    </row>
    <row r="15" spans="1:21" ht="116.25" customHeight="1" x14ac:dyDescent="0.3">
      <c r="A15" s="266"/>
      <c r="B15" s="266"/>
      <c r="C15" s="17" t="s">
        <v>101</v>
      </c>
      <c r="D15" s="81" t="s">
        <v>925</v>
      </c>
      <c r="E15" s="153"/>
      <c r="F15" s="153"/>
      <c r="G15" s="153"/>
      <c r="H15" s="153"/>
      <c r="I15" s="153"/>
      <c r="J15" s="153"/>
      <c r="K15" s="27"/>
      <c r="L15" s="27"/>
      <c r="M15" s="27"/>
      <c r="N15" s="27"/>
      <c r="O15" s="27"/>
      <c r="P15" s="27"/>
      <c r="Q15" s="17" t="s">
        <v>238</v>
      </c>
      <c r="R15" s="17" t="s">
        <v>156</v>
      </c>
      <c r="S15" s="229">
        <v>1</v>
      </c>
      <c r="T15" s="17" t="s">
        <v>1038</v>
      </c>
      <c r="U15" s="1"/>
    </row>
    <row r="16" spans="1:21" ht="75" x14ac:dyDescent="0.3">
      <c r="A16" s="266"/>
      <c r="B16" s="266"/>
      <c r="C16" s="17" t="s">
        <v>102</v>
      </c>
      <c r="D16" s="17" t="s">
        <v>94</v>
      </c>
      <c r="E16" s="153"/>
      <c r="F16" s="153"/>
      <c r="G16" s="153"/>
      <c r="H16" s="153"/>
      <c r="I16" s="153"/>
      <c r="J16" s="153"/>
      <c r="K16" s="27"/>
      <c r="L16" s="27"/>
      <c r="M16" s="27"/>
      <c r="N16" s="27"/>
      <c r="O16" s="27"/>
      <c r="P16" s="27"/>
      <c r="Q16" s="17" t="s">
        <v>108</v>
      </c>
      <c r="R16" s="17" t="s">
        <v>157</v>
      </c>
      <c r="S16" s="229">
        <v>1</v>
      </c>
      <c r="T16" s="17"/>
      <c r="U16" s="1"/>
    </row>
    <row r="17" spans="1:21" ht="87.5" x14ac:dyDescent="0.3">
      <c r="A17" s="266"/>
      <c r="B17" s="266"/>
      <c r="C17" s="17" t="s">
        <v>103</v>
      </c>
      <c r="D17" s="17" t="s">
        <v>796</v>
      </c>
      <c r="E17" s="153"/>
      <c r="F17" s="153"/>
      <c r="G17" s="153"/>
      <c r="H17" s="153"/>
      <c r="I17" s="153"/>
      <c r="J17" s="153"/>
      <c r="K17" s="27"/>
      <c r="L17" s="27"/>
      <c r="M17" s="27"/>
      <c r="N17" s="27"/>
      <c r="O17" s="27"/>
      <c r="P17" s="27"/>
      <c r="Q17" s="9" t="s">
        <v>109</v>
      </c>
      <c r="R17" s="9" t="s">
        <v>924</v>
      </c>
      <c r="S17" s="229">
        <v>1</v>
      </c>
      <c r="T17" s="17"/>
      <c r="U17" s="1"/>
    </row>
    <row r="18" spans="1:21" ht="62.5" x14ac:dyDescent="0.3">
      <c r="A18" s="266"/>
      <c r="B18" s="266"/>
      <c r="C18" s="307" t="s">
        <v>104</v>
      </c>
      <c r="D18" s="18" t="s">
        <v>95</v>
      </c>
      <c r="E18" s="153"/>
      <c r="F18" s="153"/>
      <c r="G18" s="153"/>
      <c r="H18" s="153"/>
      <c r="I18" s="153"/>
      <c r="J18" s="153"/>
      <c r="K18" s="27"/>
      <c r="L18" s="27"/>
      <c r="M18" s="27"/>
      <c r="N18" s="27"/>
      <c r="O18" s="27"/>
      <c r="P18" s="27"/>
      <c r="Q18" s="10" t="s">
        <v>110</v>
      </c>
      <c r="R18" s="18" t="s">
        <v>158</v>
      </c>
      <c r="S18" s="229">
        <v>1</v>
      </c>
      <c r="T18" s="17"/>
      <c r="U18" s="1"/>
    </row>
    <row r="19" spans="1:21" ht="87.5" x14ac:dyDescent="0.3">
      <c r="A19" s="267"/>
      <c r="B19" s="267"/>
      <c r="C19" s="308"/>
      <c r="D19" s="18" t="s">
        <v>96</v>
      </c>
      <c r="E19" s="153"/>
      <c r="F19" s="153"/>
      <c r="G19" s="153"/>
      <c r="H19" s="153"/>
      <c r="I19" s="153"/>
      <c r="J19" s="153"/>
      <c r="K19" s="27"/>
      <c r="L19" s="27"/>
      <c r="M19" s="27"/>
      <c r="N19" s="27"/>
      <c r="O19" s="27"/>
      <c r="P19" s="27"/>
      <c r="Q19" s="10" t="s">
        <v>111</v>
      </c>
      <c r="R19" s="18" t="s">
        <v>158</v>
      </c>
      <c r="S19" s="229">
        <v>0.9</v>
      </c>
      <c r="T19" s="17"/>
      <c r="U19" s="1"/>
    </row>
    <row r="20" spans="1:21" ht="100" x14ac:dyDescent="0.3">
      <c r="A20" s="309" t="s">
        <v>838</v>
      </c>
      <c r="B20" s="309" t="s">
        <v>44</v>
      </c>
      <c r="C20" s="9" t="s">
        <v>45</v>
      </c>
      <c r="D20" s="19" t="s">
        <v>97</v>
      </c>
      <c r="E20" s="34"/>
      <c r="F20" s="34"/>
      <c r="G20" s="34"/>
      <c r="H20" s="34"/>
      <c r="I20" s="34"/>
      <c r="J20" s="34"/>
      <c r="K20" s="31"/>
      <c r="L20" s="31"/>
      <c r="M20" s="31"/>
      <c r="N20" s="31"/>
      <c r="O20" s="31"/>
      <c r="P20" s="31"/>
      <c r="Q20" s="10" t="s">
        <v>112</v>
      </c>
      <c r="R20" s="10" t="s">
        <v>150</v>
      </c>
      <c r="S20" s="85" t="s">
        <v>930</v>
      </c>
      <c r="T20" s="17"/>
      <c r="U20" s="1"/>
    </row>
    <row r="21" spans="1:21" ht="50" x14ac:dyDescent="0.3">
      <c r="A21" s="309"/>
      <c r="B21" s="309"/>
      <c r="C21" s="17" t="s">
        <v>105</v>
      </c>
      <c r="D21" s="19" t="s">
        <v>98</v>
      </c>
      <c r="E21" s="158"/>
      <c r="F21" s="158"/>
      <c r="G21" s="158"/>
      <c r="H21" s="158"/>
      <c r="I21" s="158"/>
      <c r="J21" s="158"/>
      <c r="K21" s="97"/>
      <c r="L21" s="97"/>
      <c r="M21" s="97"/>
      <c r="N21" s="97"/>
      <c r="O21" s="97"/>
      <c r="P21" s="97"/>
      <c r="Q21" s="17" t="s">
        <v>113</v>
      </c>
      <c r="R21" s="17" t="s">
        <v>159</v>
      </c>
      <c r="S21" s="229">
        <v>1</v>
      </c>
      <c r="T21" s="17"/>
      <c r="U21" s="1"/>
    </row>
    <row r="22" spans="1:21" ht="150" x14ac:dyDescent="0.3">
      <c r="A22" s="309"/>
      <c r="B22" s="309"/>
      <c r="C22" s="11" t="s">
        <v>46</v>
      </c>
      <c r="D22" s="19" t="s">
        <v>729</v>
      </c>
      <c r="E22" s="31"/>
      <c r="F22" s="31"/>
      <c r="G22" s="31"/>
      <c r="H22" s="31"/>
      <c r="I22" s="31"/>
      <c r="J22" s="34"/>
      <c r="K22" s="31"/>
      <c r="L22" s="31"/>
      <c r="M22" s="31"/>
      <c r="N22" s="31"/>
      <c r="O22" s="31"/>
      <c r="P22" s="31"/>
      <c r="Q22" s="9" t="s">
        <v>89</v>
      </c>
      <c r="R22" s="10" t="s">
        <v>152</v>
      </c>
      <c r="S22" s="229">
        <v>0.8</v>
      </c>
      <c r="T22" s="17"/>
      <c r="U22" s="1"/>
    </row>
    <row r="25" spans="1:21" x14ac:dyDescent="0.3">
      <c r="A25" s="13" t="s">
        <v>14</v>
      </c>
      <c r="B25" s="1" t="s">
        <v>15</v>
      </c>
      <c r="Q25" s="13" t="s">
        <v>16</v>
      </c>
    </row>
    <row r="28" spans="1:21" x14ac:dyDescent="0.3">
      <c r="A28" s="268" t="s">
        <v>837</v>
      </c>
      <c r="B28" s="269"/>
      <c r="C28" s="270"/>
    </row>
    <row r="29" spans="1:21" x14ac:dyDescent="0.3">
      <c r="A29" s="262" t="s">
        <v>841</v>
      </c>
      <c r="B29" s="262"/>
      <c r="C29" s="20" t="s">
        <v>6</v>
      </c>
    </row>
    <row r="30" spans="1:21" x14ac:dyDescent="0.3">
      <c r="A30" s="263" t="s">
        <v>838</v>
      </c>
      <c r="B30" s="263"/>
      <c r="C30" s="231">
        <f>AVERAGE(S9:S12,S13,S20:S22)</f>
        <v>0.39999999999999997</v>
      </c>
    </row>
    <row r="31" spans="1:21" x14ac:dyDescent="0.3">
      <c r="A31" s="263" t="s">
        <v>839</v>
      </c>
      <c r="B31" s="263"/>
      <c r="C31" s="236">
        <f>AVERAGE(S14:S19)</f>
        <v>0.98333333333333339</v>
      </c>
    </row>
    <row r="32" spans="1:21" x14ac:dyDescent="0.3">
      <c r="A32" s="264" t="s">
        <v>90</v>
      </c>
      <c r="B32" s="264"/>
      <c r="C32" s="82">
        <f>AVERAGE(C30:C31)</f>
        <v>0.69166666666666665</v>
      </c>
    </row>
  </sheetData>
  <mergeCells count="29">
    <mergeCell ref="A31:B31"/>
    <mergeCell ref="A32:B32"/>
    <mergeCell ref="E7:P7"/>
    <mergeCell ref="A14:A19"/>
    <mergeCell ref="C9:C10"/>
    <mergeCell ref="B14:B19"/>
    <mergeCell ref="C18:C19"/>
    <mergeCell ref="A20:A22"/>
    <mergeCell ref="B20:B22"/>
    <mergeCell ref="A28:C28"/>
    <mergeCell ref="A29:B29"/>
    <mergeCell ref="A30:B30"/>
    <mergeCell ref="A9:A12"/>
    <mergeCell ref="B9:B12"/>
    <mergeCell ref="A7:A8"/>
    <mergeCell ref="B7:B8"/>
    <mergeCell ref="C7:C8"/>
    <mergeCell ref="T7:T8"/>
    <mergeCell ref="R7:R8"/>
    <mergeCell ref="D7:D8"/>
    <mergeCell ref="Q7:Q8"/>
    <mergeCell ref="S7:S8"/>
    <mergeCell ref="A1:A4"/>
    <mergeCell ref="B1:R1"/>
    <mergeCell ref="B2:R2"/>
    <mergeCell ref="B3:R4"/>
    <mergeCell ref="S1:T1"/>
    <mergeCell ref="S2:T2"/>
    <mergeCell ref="S3:T4"/>
  </mergeCells>
  <pageMargins left="0.70866141732283472" right="0.70866141732283472" top="0.74803149606299213" bottom="0.74803149606299213" header="0.31496062992125984" footer="0.31496062992125984"/>
  <pageSetup scale="75" orientation="landscape" r:id="rId1"/>
  <drawing r:id="rId2"/>
  <legacyDrawing r:id="rId3"/>
  <oleObjects>
    <mc:AlternateContent xmlns:mc="http://schemas.openxmlformats.org/markup-compatibility/2006">
      <mc:Choice Requires="x14">
        <oleObject progId="Visio.Drawing.11" shapeId="2049" r:id="rId4">
          <objectPr defaultSize="0" autoPict="0" r:id="rId5">
            <anchor moveWithCells="1" sizeWithCells="1">
              <from>
                <xdr:col>0</xdr:col>
                <xdr:colOff>571500</xdr:colOff>
                <xdr:row>0</xdr:row>
                <xdr:rowOff>19050</xdr:rowOff>
              </from>
              <to>
                <xdr:col>0</xdr:col>
                <xdr:colOff>2095500</xdr:colOff>
                <xdr:row>3</xdr:row>
                <xdr:rowOff>127000</xdr:rowOff>
              </to>
            </anchor>
          </objectPr>
        </oleObject>
      </mc:Choice>
      <mc:Fallback>
        <oleObject progId="Visio.Drawing.11" shapeId="2049"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U33"/>
  <sheetViews>
    <sheetView zoomScaleNormal="100" workbookViewId="0">
      <selection activeCell="T5" sqref="T5"/>
    </sheetView>
  </sheetViews>
  <sheetFormatPr baseColWidth="10" defaultColWidth="11.453125" defaultRowHeight="14" x14ac:dyDescent="0.3"/>
  <cols>
    <col min="1" max="1" width="26.7265625" style="1" customWidth="1"/>
    <col min="2" max="2" width="17.453125" style="1" customWidth="1"/>
    <col min="3" max="3" width="24.81640625" style="1" bestFit="1" customWidth="1"/>
    <col min="4" max="4" width="15.81640625" style="1" customWidth="1"/>
    <col min="5" max="13" width="2" style="1" bestFit="1" customWidth="1"/>
    <col min="14" max="16" width="3" style="1" bestFit="1" customWidth="1"/>
    <col min="17" max="17" width="16.26953125" style="1" customWidth="1"/>
    <col min="18" max="18" width="14.453125" style="1" customWidth="1"/>
    <col min="19" max="19" width="12.26953125" style="1" customWidth="1"/>
    <col min="20" max="20" width="19.7265625" style="1" bestFit="1" customWidth="1"/>
    <col min="21" max="21" width="38.1796875" style="136" customWidth="1"/>
    <col min="22" max="16384" width="11.453125" style="1"/>
  </cols>
  <sheetData>
    <row r="1" spans="1:21" ht="30"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1" ht="30"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1" ht="14.2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1" x14ac:dyDescent="0.3">
      <c r="A4" s="291"/>
      <c r="B4" s="298"/>
      <c r="C4" s="299"/>
      <c r="D4" s="299"/>
      <c r="E4" s="299"/>
      <c r="F4" s="299"/>
      <c r="G4" s="299"/>
      <c r="H4" s="299"/>
      <c r="I4" s="299"/>
      <c r="J4" s="299"/>
      <c r="K4" s="299"/>
      <c r="L4" s="299"/>
      <c r="M4" s="299"/>
      <c r="N4" s="299"/>
      <c r="O4" s="299"/>
      <c r="P4" s="299"/>
      <c r="Q4" s="299"/>
      <c r="R4" s="300"/>
      <c r="S4" s="277"/>
      <c r="T4" s="277"/>
    </row>
    <row r="6" spans="1:21" x14ac:dyDescent="0.3">
      <c r="A6" s="3" t="s">
        <v>722</v>
      </c>
      <c r="D6" s="3"/>
      <c r="E6" s="3"/>
      <c r="F6" s="3"/>
      <c r="G6" s="3"/>
      <c r="H6" s="3"/>
      <c r="I6" s="3"/>
      <c r="J6" s="3"/>
      <c r="K6" s="3"/>
      <c r="L6" s="3"/>
      <c r="M6" s="3"/>
      <c r="N6" s="3"/>
      <c r="O6" s="3"/>
      <c r="P6" s="3"/>
      <c r="Q6" s="3"/>
      <c r="R6" s="4" t="s">
        <v>1237</v>
      </c>
    </row>
    <row r="7" spans="1:21" x14ac:dyDescent="0.3">
      <c r="A7" s="5" t="s">
        <v>845</v>
      </c>
      <c r="D7" s="5"/>
      <c r="E7" s="5"/>
      <c r="F7" s="5"/>
      <c r="G7" s="5"/>
      <c r="H7" s="5"/>
      <c r="I7" s="5"/>
      <c r="J7" s="5"/>
      <c r="K7" s="5"/>
      <c r="L7" s="5"/>
      <c r="M7" s="5"/>
      <c r="N7" s="5"/>
      <c r="O7" s="5"/>
      <c r="P7" s="5"/>
      <c r="Q7" s="5"/>
      <c r="R7" s="5"/>
    </row>
    <row r="9" spans="1:21" ht="15" customHeight="1" x14ac:dyDescent="0.3">
      <c r="A9" s="281" t="s">
        <v>841</v>
      </c>
      <c r="B9" s="287" t="s">
        <v>2</v>
      </c>
      <c r="C9" s="287" t="s">
        <v>17</v>
      </c>
      <c r="D9" s="281" t="s">
        <v>3</v>
      </c>
      <c r="E9" s="281" t="s">
        <v>8</v>
      </c>
      <c r="F9" s="281"/>
      <c r="G9" s="281"/>
      <c r="H9" s="281"/>
      <c r="I9" s="281"/>
      <c r="J9" s="281"/>
      <c r="K9" s="281"/>
      <c r="L9" s="281"/>
      <c r="M9" s="281"/>
      <c r="N9" s="281"/>
      <c r="O9" s="281"/>
      <c r="P9" s="281"/>
      <c r="Q9" s="281" t="s">
        <v>5</v>
      </c>
      <c r="R9" s="281" t="s">
        <v>141</v>
      </c>
      <c r="S9" s="287" t="s">
        <v>6</v>
      </c>
      <c r="T9" s="313" t="s">
        <v>7</v>
      </c>
      <c r="U9" s="1"/>
    </row>
    <row r="10" spans="1:21" x14ac:dyDescent="0.3">
      <c r="A10" s="281"/>
      <c r="B10" s="288"/>
      <c r="C10" s="288"/>
      <c r="D10" s="281"/>
      <c r="E10" s="8">
        <v>1</v>
      </c>
      <c r="F10" s="8">
        <v>2</v>
      </c>
      <c r="G10" s="8">
        <v>3</v>
      </c>
      <c r="H10" s="8">
        <v>4</v>
      </c>
      <c r="I10" s="8">
        <v>5</v>
      </c>
      <c r="J10" s="8">
        <v>6</v>
      </c>
      <c r="K10" s="8">
        <v>7</v>
      </c>
      <c r="L10" s="8">
        <v>8</v>
      </c>
      <c r="M10" s="8">
        <v>9</v>
      </c>
      <c r="N10" s="8">
        <v>10</v>
      </c>
      <c r="O10" s="8">
        <v>11</v>
      </c>
      <c r="P10" s="8">
        <v>12</v>
      </c>
      <c r="Q10" s="281"/>
      <c r="R10" s="281"/>
      <c r="S10" s="288"/>
      <c r="T10" s="313"/>
      <c r="U10" s="1"/>
    </row>
    <row r="11" spans="1:21" ht="99" customHeight="1" x14ac:dyDescent="0.3">
      <c r="A11" s="314" t="s">
        <v>838</v>
      </c>
      <c r="B11" s="265" t="s">
        <v>131</v>
      </c>
      <c r="C11" s="318" t="s">
        <v>123</v>
      </c>
      <c r="D11" s="17" t="s">
        <v>114</v>
      </c>
      <c r="E11" s="31"/>
      <c r="F11" s="31"/>
      <c r="G11" s="31"/>
      <c r="H11" s="31"/>
      <c r="I11" s="31"/>
      <c r="J11" s="34"/>
      <c r="K11" s="31"/>
      <c r="L11" s="31"/>
      <c r="M11" s="31"/>
      <c r="N11" s="31"/>
      <c r="O11" s="31"/>
      <c r="P11" s="31"/>
      <c r="Q11" s="9" t="s">
        <v>133</v>
      </c>
      <c r="R11" s="9" t="s">
        <v>142</v>
      </c>
      <c r="S11" s="228">
        <v>0</v>
      </c>
      <c r="T11" s="17" t="s">
        <v>933</v>
      </c>
      <c r="U11" s="1"/>
    </row>
    <row r="12" spans="1:21" ht="75" x14ac:dyDescent="0.3">
      <c r="A12" s="315"/>
      <c r="B12" s="266"/>
      <c r="C12" s="319"/>
      <c r="D12" s="17" t="s">
        <v>115</v>
      </c>
      <c r="E12" s="95"/>
      <c r="F12" s="95"/>
      <c r="G12" s="95"/>
      <c r="H12" s="95"/>
      <c r="I12" s="95"/>
      <c r="J12" s="32"/>
      <c r="K12" s="95"/>
      <c r="L12" s="95"/>
      <c r="M12" s="95"/>
      <c r="N12" s="95"/>
      <c r="O12" s="95"/>
      <c r="P12" s="95"/>
      <c r="Q12" s="9" t="s">
        <v>70</v>
      </c>
      <c r="R12" s="9" t="s">
        <v>143</v>
      </c>
      <c r="S12" s="228">
        <v>0</v>
      </c>
      <c r="T12" s="17" t="s">
        <v>933</v>
      </c>
      <c r="U12" s="1"/>
    </row>
    <row r="13" spans="1:21" ht="72" customHeight="1" x14ac:dyDescent="0.3">
      <c r="A13" s="315"/>
      <c r="B13" s="266"/>
      <c r="C13" s="56" t="s">
        <v>124</v>
      </c>
      <c r="D13" s="30" t="s">
        <v>116</v>
      </c>
      <c r="E13" s="31"/>
      <c r="F13" s="31"/>
      <c r="G13" s="31"/>
      <c r="H13" s="31"/>
      <c r="I13" s="31"/>
      <c r="J13" s="34"/>
      <c r="K13" s="31"/>
      <c r="L13" s="31"/>
      <c r="M13" s="31"/>
      <c r="N13" s="31"/>
      <c r="O13" s="31"/>
      <c r="P13" s="34"/>
      <c r="Q13" s="9" t="s">
        <v>134</v>
      </c>
      <c r="R13" s="9" t="s">
        <v>144</v>
      </c>
      <c r="S13" s="229">
        <v>1</v>
      </c>
      <c r="T13" s="17"/>
      <c r="U13" s="1"/>
    </row>
    <row r="14" spans="1:21" ht="105.75" customHeight="1" x14ac:dyDescent="0.3">
      <c r="A14" s="315"/>
      <c r="B14" s="266"/>
      <c r="C14" s="10" t="s">
        <v>22</v>
      </c>
      <c r="D14" s="30" t="s">
        <v>50</v>
      </c>
      <c r="E14" s="31"/>
      <c r="F14" s="31"/>
      <c r="G14" s="31"/>
      <c r="H14" s="31"/>
      <c r="I14" s="31"/>
      <c r="J14" s="34"/>
      <c r="K14" s="31"/>
      <c r="L14" s="31"/>
      <c r="M14" s="31"/>
      <c r="N14" s="31"/>
      <c r="O14" s="31"/>
      <c r="P14" s="31"/>
      <c r="Q14" s="9" t="s">
        <v>73</v>
      </c>
      <c r="R14" s="9" t="s">
        <v>145</v>
      </c>
      <c r="S14" s="228">
        <v>0</v>
      </c>
      <c r="T14" s="17"/>
      <c r="U14" s="1"/>
    </row>
    <row r="15" spans="1:21" ht="79.5" customHeight="1" x14ac:dyDescent="0.3">
      <c r="A15" s="315"/>
      <c r="B15" s="266"/>
      <c r="C15" s="10" t="s">
        <v>23</v>
      </c>
      <c r="D15" s="30" t="s">
        <v>51</v>
      </c>
      <c r="E15" s="31"/>
      <c r="F15" s="31"/>
      <c r="G15" s="31"/>
      <c r="H15" s="31"/>
      <c r="I15" s="31"/>
      <c r="J15" s="34"/>
      <c r="K15" s="31"/>
      <c r="L15" s="31"/>
      <c r="M15" s="31"/>
      <c r="N15" s="31"/>
      <c r="O15" s="31"/>
      <c r="P15" s="31"/>
      <c r="Q15" s="9" t="s">
        <v>74</v>
      </c>
      <c r="R15" s="10" t="s">
        <v>750</v>
      </c>
      <c r="S15" s="228">
        <v>0</v>
      </c>
      <c r="T15" s="17"/>
      <c r="U15" s="1"/>
    </row>
    <row r="16" spans="1:21" ht="145.5" customHeight="1" x14ac:dyDescent="0.3">
      <c r="A16" s="316"/>
      <c r="B16" s="267"/>
      <c r="C16" s="7" t="s">
        <v>20</v>
      </c>
      <c r="D16" s="30" t="s">
        <v>48</v>
      </c>
      <c r="E16" s="31"/>
      <c r="F16" s="31"/>
      <c r="G16" s="34"/>
      <c r="H16" s="31"/>
      <c r="I16" s="31"/>
      <c r="J16" s="34"/>
      <c r="K16" s="31"/>
      <c r="L16" s="31"/>
      <c r="M16" s="31"/>
      <c r="N16" s="31"/>
      <c r="O16" s="31"/>
      <c r="P16" s="31"/>
      <c r="Q16" s="10" t="s">
        <v>71</v>
      </c>
      <c r="R16" s="10" t="s">
        <v>750</v>
      </c>
      <c r="S16" s="229">
        <v>1</v>
      </c>
      <c r="T16" s="27"/>
      <c r="U16" s="1"/>
    </row>
    <row r="17" spans="1:21" ht="113.25" customHeight="1" x14ac:dyDescent="0.3">
      <c r="A17" s="315" t="s">
        <v>839</v>
      </c>
      <c r="B17" s="266"/>
      <c r="C17" s="19" t="s">
        <v>125</v>
      </c>
      <c r="D17" s="19" t="s">
        <v>117</v>
      </c>
      <c r="E17" s="27"/>
      <c r="F17" s="27"/>
      <c r="G17" s="153"/>
      <c r="H17" s="27"/>
      <c r="I17" s="27"/>
      <c r="J17" s="153"/>
      <c r="K17" s="27"/>
      <c r="L17" s="27"/>
      <c r="M17" s="27"/>
      <c r="N17" s="27"/>
      <c r="O17" s="27"/>
      <c r="P17" s="27"/>
      <c r="Q17" s="9" t="s">
        <v>135</v>
      </c>
      <c r="R17" s="17" t="s">
        <v>147</v>
      </c>
      <c r="S17" s="229">
        <v>1</v>
      </c>
      <c r="T17" s="17"/>
      <c r="U17" s="1"/>
    </row>
    <row r="18" spans="1:21" ht="137.25" customHeight="1" x14ac:dyDescent="0.3">
      <c r="A18" s="315"/>
      <c r="B18" s="266"/>
      <c r="C18" s="19" t="s">
        <v>126</v>
      </c>
      <c r="D18" s="19" t="s">
        <v>118</v>
      </c>
      <c r="E18" s="98"/>
      <c r="F18" s="98"/>
      <c r="G18" s="178"/>
      <c r="H18" s="98"/>
      <c r="I18" s="98"/>
      <c r="J18" s="178"/>
      <c r="K18" s="98"/>
      <c r="L18" s="98"/>
      <c r="M18" s="98"/>
      <c r="N18" s="98"/>
      <c r="O18" s="98"/>
      <c r="P18" s="98"/>
      <c r="Q18" s="11" t="s">
        <v>136</v>
      </c>
      <c r="R18" s="19" t="s">
        <v>148</v>
      </c>
      <c r="S18" s="229">
        <v>1</v>
      </c>
      <c r="T18" s="17"/>
      <c r="U18" s="1"/>
    </row>
    <row r="19" spans="1:21" ht="75" x14ac:dyDescent="0.3">
      <c r="A19" s="315"/>
      <c r="B19" s="266"/>
      <c r="C19" s="19" t="s">
        <v>127</v>
      </c>
      <c r="D19" s="30" t="s">
        <v>119</v>
      </c>
      <c r="E19" s="27"/>
      <c r="F19" s="153"/>
      <c r="G19" s="27"/>
      <c r="H19" s="153"/>
      <c r="I19" s="27"/>
      <c r="J19" s="153"/>
      <c r="K19" s="27"/>
      <c r="L19" s="27"/>
      <c r="M19" s="27"/>
      <c r="N19" s="27"/>
      <c r="O19" s="27"/>
      <c r="P19" s="27"/>
      <c r="Q19" s="9" t="s">
        <v>137</v>
      </c>
      <c r="R19" s="17" t="s">
        <v>752</v>
      </c>
      <c r="S19" s="229">
        <v>1</v>
      </c>
      <c r="T19" s="17"/>
      <c r="U19" s="1"/>
    </row>
    <row r="20" spans="1:21" ht="195.75" customHeight="1" x14ac:dyDescent="0.3">
      <c r="A20" s="315"/>
      <c r="B20" s="267"/>
      <c r="C20" s="19" t="s">
        <v>128</v>
      </c>
      <c r="D20" s="37" t="s">
        <v>120</v>
      </c>
      <c r="E20" s="28"/>
      <c r="F20" s="28"/>
      <c r="G20" s="28"/>
      <c r="H20" s="28"/>
      <c r="I20" s="28"/>
      <c r="J20" s="181"/>
      <c r="K20" s="28"/>
      <c r="L20" s="29"/>
      <c r="M20" s="29"/>
      <c r="N20" s="29"/>
      <c r="O20" s="29"/>
      <c r="P20" s="29"/>
      <c r="Q20" s="9" t="s">
        <v>138</v>
      </c>
      <c r="R20" s="30" t="s">
        <v>149</v>
      </c>
      <c r="S20" s="229">
        <v>1</v>
      </c>
      <c r="T20" s="17"/>
      <c r="U20" s="1"/>
    </row>
    <row r="21" spans="1:21" ht="138" customHeight="1" x14ac:dyDescent="0.3">
      <c r="A21" s="315" t="s">
        <v>838</v>
      </c>
      <c r="B21" s="279" t="s">
        <v>132</v>
      </c>
      <c r="C21" s="9" t="s">
        <v>129</v>
      </c>
      <c r="D21" s="19" t="s">
        <v>121</v>
      </c>
      <c r="E21" s="31"/>
      <c r="F21" s="31"/>
      <c r="G21" s="31"/>
      <c r="H21" s="31"/>
      <c r="I21" s="31"/>
      <c r="J21" s="31"/>
      <c r="K21" s="31"/>
      <c r="L21" s="31"/>
      <c r="M21" s="31"/>
      <c r="N21" s="31"/>
      <c r="O21" s="31"/>
      <c r="P21" s="31"/>
      <c r="Q21" s="9" t="s">
        <v>139</v>
      </c>
      <c r="R21" s="9" t="s">
        <v>150</v>
      </c>
      <c r="S21" s="85" t="s">
        <v>930</v>
      </c>
      <c r="T21" s="17"/>
      <c r="U21" s="1"/>
    </row>
    <row r="22" spans="1:21" ht="111.75" customHeight="1" x14ac:dyDescent="0.3">
      <c r="A22" s="315"/>
      <c r="B22" s="286"/>
      <c r="C22" s="112" t="s">
        <v>130</v>
      </c>
      <c r="D22" s="112" t="s">
        <v>122</v>
      </c>
      <c r="E22" s="99"/>
      <c r="F22" s="99"/>
      <c r="G22" s="182"/>
      <c r="H22" s="99"/>
      <c r="I22" s="99"/>
      <c r="J22" s="182"/>
      <c r="K22" s="99"/>
      <c r="L22" s="100"/>
      <c r="M22" s="100"/>
      <c r="N22" s="100"/>
      <c r="O22" s="100"/>
      <c r="P22" s="100"/>
      <c r="Q22" s="25" t="s">
        <v>140</v>
      </c>
      <c r="R22" s="112" t="s">
        <v>151</v>
      </c>
      <c r="S22" s="229">
        <v>1</v>
      </c>
      <c r="T22" s="17"/>
      <c r="U22" s="1"/>
    </row>
    <row r="23" spans="1:21" ht="150" x14ac:dyDescent="0.3">
      <c r="A23" s="316"/>
      <c r="B23" s="280"/>
      <c r="C23" s="11" t="s">
        <v>46</v>
      </c>
      <c r="D23" s="19" t="s">
        <v>728</v>
      </c>
      <c r="E23" s="34"/>
      <c r="F23" s="34"/>
      <c r="G23" s="34"/>
      <c r="H23" s="34"/>
      <c r="I23" s="34"/>
      <c r="J23" s="34"/>
      <c r="K23" s="31"/>
      <c r="L23" s="31"/>
      <c r="M23" s="31"/>
      <c r="N23" s="31"/>
      <c r="O23" s="31"/>
      <c r="P23" s="31"/>
      <c r="Q23" s="10" t="s">
        <v>89</v>
      </c>
      <c r="R23" s="10" t="s">
        <v>152</v>
      </c>
      <c r="S23" s="229">
        <v>1</v>
      </c>
      <c r="T23" s="17"/>
    </row>
    <row r="27" spans="1:21" x14ac:dyDescent="0.3">
      <c r="A27" s="13" t="s">
        <v>14</v>
      </c>
      <c r="B27" s="1" t="s">
        <v>15</v>
      </c>
      <c r="Q27" s="13" t="s">
        <v>16</v>
      </c>
    </row>
    <row r="29" spans="1:21" x14ac:dyDescent="0.3">
      <c r="A29" s="268" t="s">
        <v>837</v>
      </c>
      <c r="B29" s="269"/>
      <c r="C29" s="270"/>
    </row>
    <row r="30" spans="1:21" x14ac:dyDescent="0.3">
      <c r="A30" s="262" t="s">
        <v>841</v>
      </c>
      <c r="B30" s="262"/>
      <c r="C30" s="20" t="s">
        <v>6</v>
      </c>
    </row>
    <row r="31" spans="1:21" s="140" customFormat="1" x14ac:dyDescent="0.3">
      <c r="A31" s="317" t="s">
        <v>838</v>
      </c>
      <c r="B31" s="317"/>
      <c r="C31" s="237">
        <f>AVERAGE(S21:S23,S11:S16)</f>
        <v>0.5</v>
      </c>
      <c r="U31" s="141"/>
    </row>
    <row r="32" spans="1:21" s="140" customFormat="1" ht="18" customHeight="1" x14ac:dyDescent="0.3">
      <c r="A32" s="317" t="s">
        <v>839</v>
      </c>
      <c r="B32" s="317"/>
      <c r="C32" s="238">
        <f>AVERAGE(S17:S20)</f>
        <v>1</v>
      </c>
      <c r="U32" s="141"/>
    </row>
    <row r="33" spans="1:3" ht="15" customHeight="1" x14ac:dyDescent="0.3">
      <c r="A33" s="264" t="s">
        <v>90</v>
      </c>
      <c r="B33" s="264"/>
      <c r="C33" s="82">
        <f>AVERAGE(C31:C32)</f>
        <v>0.75</v>
      </c>
    </row>
  </sheetData>
  <mergeCells count="28">
    <mergeCell ref="A33:B33"/>
    <mergeCell ref="B21:B23"/>
    <mergeCell ref="A11:A16"/>
    <mergeCell ref="A17:A20"/>
    <mergeCell ref="A21:A23"/>
    <mergeCell ref="A29:C29"/>
    <mergeCell ref="A30:B30"/>
    <mergeCell ref="A31:B31"/>
    <mergeCell ref="A32:B32"/>
    <mergeCell ref="B17:B20"/>
    <mergeCell ref="C11:C12"/>
    <mergeCell ref="B11:B16"/>
    <mergeCell ref="S9:S10"/>
    <mergeCell ref="T9:T10"/>
    <mergeCell ref="A9:A10"/>
    <mergeCell ref="R9:R10"/>
    <mergeCell ref="B9:B10"/>
    <mergeCell ref="C9:C10"/>
    <mergeCell ref="D9:D10"/>
    <mergeCell ref="Q9:Q10"/>
    <mergeCell ref="E9:P9"/>
    <mergeCell ref="A1:A4"/>
    <mergeCell ref="B1:R1"/>
    <mergeCell ref="S1:T1"/>
    <mergeCell ref="B2:R2"/>
    <mergeCell ref="S2:T2"/>
    <mergeCell ref="B3:R4"/>
    <mergeCell ref="S3:T4"/>
  </mergeCells>
  <pageMargins left="0.70866141732283472" right="0.70866141732283472" top="0.74803149606299213" bottom="0.74803149606299213" header="0.31496062992125984" footer="0.31496062992125984"/>
  <pageSetup scale="75" orientation="landscape" r:id="rId1"/>
  <drawing r:id="rId2"/>
  <legacyDrawing r:id="rId3"/>
  <oleObjects>
    <mc:AlternateContent xmlns:mc="http://schemas.openxmlformats.org/markup-compatibility/2006">
      <mc:Choice Requires="x14">
        <oleObject progId="Visio.Drawing.11" shapeId="3075" r:id="rId4">
          <objectPr defaultSize="0" autoPict="0" r:id="rId5">
            <anchor moveWithCells="1" sizeWithCells="1">
              <from>
                <xdr:col>0</xdr:col>
                <xdr:colOff>76200</xdr:colOff>
                <xdr:row>0</xdr:row>
                <xdr:rowOff>127000</xdr:rowOff>
              </from>
              <to>
                <xdr:col>0</xdr:col>
                <xdr:colOff>1689100</xdr:colOff>
                <xdr:row>3</xdr:row>
                <xdr:rowOff>50800</xdr:rowOff>
              </to>
            </anchor>
          </objectPr>
        </oleObject>
      </mc:Choice>
      <mc:Fallback>
        <oleObject progId="Visio.Drawing.11" shapeId="3075"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T40"/>
  <sheetViews>
    <sheetView zoomScaleNormal="100" workbookViewId="0">
      <selection activeCell="R6" sqref="R6"/>
    </sheetView>
  </sheetViews>
  <sheetFormatPr baseColWidth="10" defaultColWidth="11.453125" defaultRowHeight="14" x14ac:dyDescent="0.3"/>
  <cols>
    <col min="1" max="1" width="35.453125" style="1" customWidth="1"/>
    <col min="2" max="2" width="18.7265625" style="1" customWidth="1"/>
    <col min="3" max="3" width="20.7265625" style="1" customWidth="1"/>
    <col min="4" max="4" width="16" style="1" customWidth="1"/>
    <col min="5" max="13" width="2" style="1" bestFit="1" customWidth="1"/>
    <col min="14" max="16" width="2.7265625" style="1" customWidth="1"/>
    <col min="17" max="17" width="16.453125" style="1" customWidth="1"/>
    <col min="18" max="18" width="16.1796875" style="1" customWidth="1"/>
    <col min="19" max="19" width="12.54296875" style="1" customWidth="1"/>
    <col min="20" max="20" width="19.7265625" style="1" bestFit="1" customWidth="1"/>
    <col min="21" max="16384" width="11.453125" style="1"/>
  </cols>
  <sheetData>
    <row r="1" spans="1:20" ht="23.25"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0" ht="23.25"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0" ht="14.2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0" x14ac:dyDescent="0.3">
      <c r="A4" s="291"/>
      <c r="B4" s="298"/>
      <c r="C4" s="299"/>
      <c r="D4" s="299"/>
      <c r="E4" s="299"/>
      <c r="F4" s="299"/>
      <c r="G4" s="299"/>
      <c r="H4" s="299"/>
      <c r="I4" s="299"/>
      <c r="J4" s="299"/>
      <c r="K4" s="299"/>
      <c r="L4" s="299"/>
      <c r="M4" s="299"/>
      <c r="N4" s="299"/>
      <c r="O4" s="299"/>
      <c r="P4" s="299"/>
      <c r="Q4" s="299"/>
      <c r="R4" s="300"/>
      <c r="S4" s="277"/>
      <c r="T4" s="277"/>
    </row>
    <row r="6" spans="1:20" x14ac:dyDescent="0.3">
      <c r="A6" s="3" t="s">
        <v>847</v>
      </c>
      <c r="D6" s="3"/>
      <c r="E6" s="3"/>
      <c r="F6" s="3"/>
      <c r="G6" s="3"/>
      <c r="H6" s="3"/>
      <c r="I6" s="3"/>
      <c r="J6" s="3"/>
      <c r="K6" s="3"/>
      <c r="L6" s="3"/>
      <c r="M6" s="3"/>
      <c r="N6" s="3"/>
      <c r="O6" s="3"/>
      <c r="P6" s="3"/>
      <c r="Q6" s="3"/>
      <c r="R6" s="4" t="s">
        <v>1237</v>
      </c>
    </row>
    <row r="7" spans="1:20" x14ac:dyDescent="0.3">
      <c r="A7" s="5" t="s">
        <v>846</v>
      </c>
      <c r="D7" s="5"/>
      <c r="E7" s="5"/>
      <c r="F7" s="5"/>
      <c r="G7" s="5"/>
      <c r="H7" s="5"/>
      <c r="I7" s="5"/>
      <c r="J7" s="5"/>
      <c r="K7" s="5"/>
      <c r="L7" s="5"/>
      <c r="M7" s="5"/>
      <c r="N7" s="5"/>
      <c r="O7" s="5"/>
      <c r="P7" s="5"/>
      <c r="Q7" s="5"/>
      <c r="R7" s="5"/>
    </row>
    <row r="9" spans="1:20" ht="15" customHeight="1" x14ac:dyDescent="0.3">
      <c r="A9" s="281" t="s">
        <v>841</v>
      </c>
      <c r="B9" s="287" t="s">
        <v>2</v>
      </c>
      <c r="C9" s="287" t="s">
        <v>17</v>
      </c>
      <c r="D9" s="281" t="s">
        <v>3</v>
      </c>
      <c r="E9" s="281" t="s">
        <v>8</v>
      </c>
      <c r="F9" s="281"/>
      <c r="G9" s="281"/>
      <c r="H9" s="281"/>
      <c r="I9" s="281"/>
      <c r="J9" s="281"/>
      <c r="K9" s="281"/>
      <c r="L9" s="281"/>
      <c r="M9" s="281"/>
      <c r="N9" s="281"/>
      <c r="O9" s="281"/>
      <c r="P9" s="281"/>
      <c r="Q9" s="281" t="s">
        <v>5</v>
      </c>
      <c r="R9" s="281" t="s">
        <v>141</v>
      </c>
      <c r="S9" s="287" t="s">
        <v>6</v>
      </c>
      <c r="T9" s="320" t="s">
        <v>7</v>
      </c>
    </row>
    <row r="10" spans="1:20" ht="22.5" customHeight="1" x14ac:dyDescent="0.3">
      <c r="A10" s="281"/>
      <c r="B10" s="288"/>
      <c r="C10" s="288"/>
      <c r="D10" s="281"/>
      <c r="E10" s="8">
        <v>1</v>
      </c>
      <c r="F10" s="8">
        <v>2</v>
      </c>
      <c r="G10" s="8">
        <v>3</v>
      </c>
      <c r="H10" s="8">
        <v>4</v>
      </c>
      <c r="I10" s="8">
        <v>5</v>
      </c>
      <c r="J10" s="8">
        <v>6</v>
      </c>
      <c r="K10" s="8">
        <v>7</v>
      </c>
      <c r="L10" s="8">
        <v>8</v>
      </c>
      <c r="M10" s="8">
        <v>9</v>
      </c>
      <c r="N10" s="8">
        <v>10</v>
      </c>
      <c r="O10" s="8">
        <v>11</v>
      </c>
      <c r="P10" s="8">
        <v>12</v>
      </c>
      <c r="Q10" s="281"/>
      <c r="R10" s="281"/>
      <c r="S10" s="288"/>
      <c r="T10" s="321"/>
    </row>
    <row r="11" spans="1:20" ht="150" x14ac:dyDescent="0.3">
      <c r="A11" s="265" t="s">
        <v>838</v>
      </c>
      <c r="B11" s="265" t="s">
        <v>131</v>
      </c>
      <c r="C11" s="11" t="s">
        <v>767</v>
      </c>
      <c r="D11" s="9" t="s">
        <v>177</v>
      </c>
      <c r="E11" s="31"/>
      <c r="F11" s="31"/>
      <c r="G11" s="31"/>
      <c r="H11" s="31"/>
      <c r="I11" s="31"/>
      <c r="J11" s="34"/>
      <c r="K11" s="31"/>
      <c r="L11" s="31"/>
      <c r="M11" s="31"/>
      <c r="N11" s="31"/>
      <c r="O11" s="31"/>
      <c r="P11" s="31"/>
      <c r="Q11" s="9" t="s">
        <v>69</v>
      </c>
      <c r="R11" s="9" t="s">
        <v>153</v>
      </c>
      <c r="S11" s="228">
        <v>0</v>
      </c>
      <c r="T11" s="49" t="s">
        <v>933</v>
      </c>
    </row>
    <row r="12" spans="1:20" ht="75" x14ac:dyDescent="0.3">
      <c r="A12" s="266"/>
      <c r="B12" s="266"/>
      <c r="C12" s="10" t="s">
        <v>22</v>
      </c>
      <c r="D12" s="7" t="s">
        <v>50</v>
      </c>
      <c r="E12" s="31"/>
      <c r="F12" s="31"/>
      <c r="G12" s="31"/>
      <c r="H12" s="31"/>
      <c r="I12" s="31"/>
      <c r="J12" s="34" t="s">
        <v>238</v>
      </c>
      <c r="K12" s="31"/>
      <c r="L12" s="31"/>
      <c r="M12" s="31"/>
      <c r="N12" s="31"/>
      <c r="O12" s="31"/>
      <c r="P12" s="31"/>
      <c r="Q12" s="9" t="s">
        <v>73</v>
      </c>
      <c r="R12" s="9" t="s">
        <v>145</v>
      </c>
      <c r="S12" s="228">
        <v>0</v>
      </c>
      <c r="T12" s="49" t="s">
        <v>935</v>
      </c>
    </row>
    <row r="13" spans="1:20" ht="88.5" customHeight="1" x14ac:dyDescent="0.3">
      <c r="A13" s="266"/>
      <c r="B13" s="266"/>
      <c r="C13" s="10" t="s">
        <v>23</v>
      </c>
      <c r="D13" s="7" t="s">
        <v>51</v>
      </c>
      <c r="E13" s="31"/>
      <c r="F13" s="31"/>
      <c r="G13" s="31"/>
      <c r="H13" s="31"/>
      <c r="I13" s="31"/>
      <c r="J13" s="31"/>
      <c r="K13" s="31"/>
      <c r="L13" s="31"/>
      <c r="M13" s="31"/>
      <c r="N13" s="31"/>
      <c r="O13" s="31"/>
      <c r="P13" s="31"/>
      <c r="Q13" s="9" t="s">
        <v>74</v>
      </c>
      <c r="R13" s="10" t="s">
        <v>750</v>
      </c>
      <c r="S13" s="228">
        <v>0</v>
      </c>
      <c r="T13" s="49"/>
    </row>
    <row r="14" spans="1:20" ht="141" customHeight="1" x14ac:dyDescent="0.3">
      <c r="A14" s="266"/>
      <c r="B14" s="266"/>
      <c r="C14" s="7" t="s">
        <v>20</v>
      </c>
      <c r="D14" s="7" t="s">
        <v>48</v>
      </c>
      <c r="E14" s="31"/>
      <c r="F14" s="31"/>
      <c r="G14" s="31"/>
      <c r="H14" s="31"/>
      <c r="I14" s="31"/>
      <c r="J14" s="31"/>
      <c r="K14" s="31"/>
      <c r="L14" s="31"/>
      <c r="M14" s="31"/>
      <c r="N14" s="31"/>
      <c r="O14" s="31"/>
      <c r="P14" s="31"/>
      <c r="Q14" s="10" t="s">
        <v>71</v>
      </c>
      <c r="R14" s="10" t="s">
        <v>795</v>
      </c>
      <c r="S14" s="228">
        <v>0</v>
      </c>
      <c r="T14" s="49"/>
    </row>
    <row r="15" spans="1:20" ht="126" customHeight="1" x14ac:dyDescent="0.3">
      <c r="A15" s="265" t="s">
        <v>839</v>
      </c>
      <c r="B15" s="265" t="s">
        <v>39</v>
      </c>
      <c r="C15" s="11" t="s">
        <v>188</v>
      </c>
      <c r="D15" s="11" t="s">
        <v>178</v>
      </c>
      <c r="E15" s="34"/>
      <c r="F15" s="34"/>
      <c r="G15" s="34"/>
      <c r="H15" s="34"/>
      <c r="I15" s="34"/>
      <c r="J15" s="34"/>
      <c r="K15" s="31"/>
      <c r="L15" s="31"/>
      <c r="M15" s="31"/>
      <c r="N15" s="31"/>
      <c r="O15" s="31"/>
      <c r="P15" s="31"/>
      <c r="Q15" s="9" t="s">
        <v>196</v>
      </c>
      <c r="R15" s="9" t="s">
        <v>207</v>
      </c>
      <c r="S15" s="229">
        <v>1</v>
      </c>
      <c r="T15" s="49"/>
    </row>
    <row r="16" spans="1:20" ht="177.75" customHeight="1" x14ac:dyDescent="0.3">
      <c r="A16" s="266"/>
      <c r="B16" s="266"/>
      <c r="C16" s="23" t="s">
        <v>189</v>
      </c>
      <c r="D16" s="11" t="s">
        <v>179</v>
      </c>
      <c r="E16" s="31"/>
      <c r="F16" s="31"/>
      <c r="G16" s="31"/>
      <c r="H16" s="31"/>
      <c r="I16" s="31"/>
      <c r="J16" s="31"/>
      <c r="K16" s="31"/>
      <c r="L16" s="31"/>
      <c r="M16" s="31"/>
      <c r="N16" s="31"/>
      <c r="O16" s="31"/>
      <c r="P16" s="31"/>
      <c r="Q16" s="11" t="s">
        <v>197</v>
      </c>
      <c r="R16" s="25" t="s">
        <v>208</v>
      </c>
      <c r="S16" s="85" t="s">
        <v>930</v>
      </c>
      <c r="T16" s="49"/>
    </row>
    <row r="17" spans="1:20" ht="215.25" customHeight="1" x14ac:dyDescent="0.3">
      <c r="A17" s="266"/>
      <c r="B17" s="266"/>
      <c r="C17" s="113" t="s">
        <v>190</v>
      </c>
      <c r="D17" s="7" t="s">
        <v>1034</v>
      </c>
      <c r="E17" s="31"/>
      <c r="F17" s="31"/>
      <c r="G17" s="34"/>
      <c r="H17" s="31"/>
      <c r="I17" s="31"/>
      <c r="J17" s="34"/>
      <c r="K17" s="31"/>
      <c r="L17" s="31"/>
      <c r="M17" s="31"/>
      <c r="N17" s="31"/>
      <c r="O17" s="31"/>
      <c r="P17" s="31"/>
      <c r="Q17" s="7" t="s">
        <v>198</v>
      </c>
      <c r="R17" s="25" t="s">
        <v>815</v>
      </c>
      <c r="S17" s="229">
        <v>1</v>
      </c>
      <c r="T17" s="49"/>
    </row>
    <row r="18" spans="1:20" ht="102" customHeight="1" x14ac:dyDescent="0.3">
      <c r="A18" s="266"/>
      <c r="B18" s="266"/>
      <c r="C18" s="265" t="s">
        <v>191</v>
      </c>
      <c r="D18" s="9" t="s">
        <v>180</v>
      </c>
      <c r="E18" s="34"/>
      <c r="F18" s="34"/>
      <c r="G18" s="34"/>
      <c r="H18" s="34"/>
      <c r="I18" s="34"/>
      <c r="J18" s="34"/>
      <c r="K18" s="31"/>
      <c r="L18" s="31"/>
      <c r="M18" s="31"/>
      <c r="N18" s="31"/>
      <c r="O18" s="31"/>
      <c r="P18" s="31"/>
      <c r="Q18" s="9" t="s">
        <v>199</v>
      </c>
      <c r="R18" s="265" t="s">
        <v>209</v>
      </c>
      <c r="S18" s="229">
        <v>1</v>
      </c>
      <c r="T18" s="17">
        <v>469</v>
      </c>
    </row>
    <row r="19" spans="1:20" ht="75" x14ac:dyDescent="0.3">
      <c r="A19" s="266"/>
      <c r="B19" s="266"/>
      <c r="C19" s="266"/>
      <c r="D19" s="9" t="s">
        <v>181</v>
      </c>
      <c r="E19" s="34"/>
      <c r="F19" s="34"/>
      <c r="G19" s="34"/>
      <c r="H19" s="34"/>
      <c r="I19" s="34"/>
      <c r="J19" s="34"/>
      <c r="K19" s="31"/>
      <c r="L19" s="31"/>
      <c r="M19" s="31"/>
      <c r="N19" s="31"/>
      <c r="O19" s="31"/>
      <c r="P19" s="31"/>
      <c r="Q19" s="9" t="s">
        <v>200</v>
      </c>
      <c r="R19" s="266"/>
      <c r="S19" s="229">
        <v>1</v>
      </c>
      <c r="T19" s="17">
        <v>1250</v>
      </c>
    </row>
    <row r="20" spans="1:20" ht="62.5" x14ac:dyDescent="0.3">
      <c r="A20" s="266"/>
      <c r="B20" s="266"/>
      <c r="C20" s="266"/>
      <c r="D20" s="9" t="s">
        <v>182</v>
      </c>
      <c r="E20" s="34"/>
      <c r="F20" s="34"/>
      <c r="G20" s="34"/>
      <c r="H20" s="34"/>
      <c r="I20" s="34"/>
      <c r="J20" s="34"/>
      <c r="K20" s="31"/>
      <c r="L20" s="31"/>
      <c r="M20" s="31"/>
      <c r="N20" s="31"/>
      <c r="O20" s="31"/>
      <c r="P20" s="31"/>
      <c r="Q20" s="9" t="s">
        <v>201</v>
      </c>
      <c r="R20" s="266"/>
      <c r="S20" s="229">
        <v>1</v>
      </c>
      <c r="T20" s="17">
        <v>2811</v>
      </c>
    </row>
    <row r="21" spans="1:20" ht="62.5" x14ac:dyDescent="0.3">
      <c r="A21" s="266"/>
      <c r="B21" s="266"/>
      <c r="C21" s="267"/>
      <c r="D21" s="9" t="s">
        <v>183</v>
      </c>
      <c r="E21" s="34"/>
      <c r="F21" s="34"/>
      <c r="G21" s="34"/>
      <c r="H21" s="34"/>
      <c r="I21" s="34"/>
      <c r="J21" s="34"/>
      <c r="K21" s="31"/>
      <c r="L21" s="31"/>
      <c r="M21" s="31"/>
      <c r="N21" s="31"/>
      <c r="O21" s="31"/>
      <c r="P21" s="31"/>
      <c r="Q21" s="9" t="s">
        <v>202</v>
      </c>
      <c r="R21" s="267"/>
      <c r="S21" s="229">
        <v>1</v>
      </c>
      <c r="T21" s="17">
        <v>2502</v>
      </c>
    </row>
    <row r="22" spans="1:20" ht="50" x14ac:dyDescent="0.3">
      <c r="A22" s="266"/>
      <c r="B22" s="266"/>
      <c r="C22" s="9" t="s">
        <v>192</v>
      </c>
      <c r="D22" s="9" t="s">
        <v>184</v>
      </c>
      <c r="E22" s="34"/>
      <c r="F22" s="34"/>
      <c r="G22" s="34"/>
      <c r="H22" s="34"/>
      <c r="I22" s="34"/>
      <c r="J22" s="34"/>
      <c r="K22" s="31"/>
      <c r="L22" s="31"/>
      <c r="M22" s="31"/>
      <c r="N22" s="31"/>
      <c r="O22" s="31"/>
      <c r="P22" s="31"/>
      <c r="Q22" s="9" t="s">
        <v>203</v>
      </c>
      <c r="R22" s="9" t="s">
        <v>210</v>
      </c>
      <c r="S22" s="229">
        <v>1</v>
      </c>
      <c r="T22" s="49"/>
    </row>
    <row r="23" spans="1:20" ht="75" x14ac:dyDescent="0.3">
      <c r="A23" s="266"/>
      <c r="B23" s="266"/>
      <c r="C23" s="9" t="s">
        <v>193</v>
      </c>
      <c r="D23" s="9" t="s">
        <v>185</v>
      </c>
      <c r="E23" s="34"/>
      <c r="F23" s="34"/>
      <c r="G23" s="34"/>
      <c r="H23" s="34"/>
      <c r="I23" s="34"/>
      <c r="J23" s="34"/>
      <c r="K23" s="31"/>
      <c r="L23" s="31"/>
      <c r="M23" s="31"/>
      <c r="N23" s="31"/>
      <c r="O23" s="31"/>
      <c r="P23" s="31"/>
      <c r="Q23" s="9" t="s">
        <v>204</v>
      </c>
      <c r="R23" s="9" t="s">
        <v>210</v>
      </c>
      <c r="S23" s="229">
        <v>1</v>
      </c>
      <c r="T23" s="49"/>
    </row>
    <row r="24" spans="1:20" ht="175" x14ac:dyDescent="0.3">
      <c r="A24" s="267"/>
      <c r="B24" s="267"/>
      <c r="C24" s="9" t="s">
        <v>194</v>
      </c>
      <c r="D24" s="9" t="s">
        <v>186</v>
      </c>
      <c r="E24" s="34"/>
      <c r="F24" s="34"/>
      <c r="G24" s="34"/>
      <c r="H24" s="34"/>
      <c r="I24" s="34"/>
      <c r="J24" s="34"/>
      <c r="K24" s="31"/>
      <c r="L24" s="31"/>
      <c r="M24" s="31"/>
      <c r="N24" s="31"/>
      <c r="O24" s="31"/>
      <c r="P24" s="31"/>
      <c r="Q24" s="9" t="s">
        <v>205</v>
      </c>
      <c r="R24" s="9" t="s">
        <v>211</v>
      </c>
      <c r="S24" s="229">
        <v>1</v>
      </c>
      <c r="T24" s="49"/>
    </row>
    <row r="25" spans="1:20" ht="100" x14ac:dyDescent="0.3">
      <c r="A25" s="265" t="s">
        <v>838</v>
      </c>
      <c r="B25" s="265" t="s">
        <v>44</v>
      </c>
      <c r="C25" s="9" t="s">
        <v>129</v>
      </c>
      <c r="D25" s="11" t="s">
        <v>97</v>
      </c>
      <c r="E25" s="31"/>
      <c r="F25" s="31"/>
      <c r="G25" s="31"/>
      <c r="H25" s="31"/>
      <c r="I25" s="31"/>
      <c r="J25" s="31"/>
      <c r="K25" s="31"/>
      <c r="L25" s="31"/>
      <c r="M25" s="31"/>
      <c r="N25" s="31"/>
      <c r="O25" s="31"/>
      <c r="P25" s="31"/>
      <c r="Q25" s="9" t="s">
        <v>112</v>
      </c>
      <c r="R25" s="9" t="s">
        <v>150</v>
      </c>
      <c r="S25" s="228">
        <v>0</v>
      </c>
      <c r="T25" s="49"/>
    </row>
    <row r="26" spans="1:20" ht="300" x14ac:dyDescent="0.3">
      <c r="A26" s="266"/>
      <c r="B26" s="266"/>
      <c r="C26" s="11" t="s">
        <v>195</v>
      </c>
      <c r="D26" s="11" t="s">
        <v>187</v>
      </c>
      <c r="E26" s="31"/>
      <c r="F26" s="31"/>
      <c r="G26" s="34"/>
      <c r="H26" s="31"/>
      <c r="I26" s="31"/>
      <c r="J26" s="34"/>
      <c r="K26" s="31"/>
      <c r="L26" s="31"/>
      <c r="M26" s="31"/>
      <c r="N26" s="31"/>
      <c r="O26" s="31"/>
      <c r="P26" s="31"/>
      <c r="Q26" s="9" t="s">
        <v>206</v>
      </c>
      <c r="R26" s="9" t="s">
        <v>212</v>
      </c>
      <c r="S26" s="229">
        <v>1</v>
      </c>
      <c r="T26" s="49"/>
    </row>
    <row r="27" spans="1:20" ht="150" x14ac:dyDescent="0.3">
      <c r="A27" s="267"/>
      <c r="B27" s="267"/>
      <c r="C27" s="11" t="s">
        <v>46</v>
      </c>
      <c r="D27" s="11" t="s">
        <v>727</v>
      </c>
      <c r="E27" s="34"/>
      <c r="F27" s="34"/>
      <c r="G27" s="34"/>
      <c r="H27" s="34"/>
      <c r="I27" s="34"/>
      <c r="J27" s="34"/>
      <c r="K27" s="31"/>
      <c r="L27" s="31"/>
      <c r="M27" s="31"/>
      <c r="N27" s="31"/>
      <c r="O27" s="31"/>
      <c r="P27" s="31"/>
      <c r="Q27" s="10" t="s">
        <v>89</v>
      </c>
      <c r="R27" s="10" t="s">
        <v>152</v>
      </c>
      <c r="S27" s="229">
        <v>1</v>
      </c>
      <c r="T27" s="49"/>
    </row>
    <row r="32" spans="1:20" x14ac:dyDescent="0.3">
      <c r="A32" s="13" t="s">
        <v>14</v>
      </c>
      <c r="B32" s="1" t="s">
        <v>15</v>
      </c>
      <c r="Q32" s="13" t="s">
        <v>746</v>
      </c>
    </row>
    <row r="34" spans="1:5" x14ac:dyDescent="0.3">
      <c r="A34" s="268" t="s">
        <v>837</v>
      </c>
      <c r="B34" s="269"/>
      <c r="C34" s="270"/>
      <c r="E34" s="12"/>
    </row>
    <row r="35" spans="1:5" x14ac:dyDescent="0.3">
      <c r="A35" s="262" t="s">
        <v>841</v>
      </c>
      <c r="B35" s="262"/>
      <c r="C35" s="20" t="s">
        <v>6</v>
      </c>
      <c r="E35" s="12"/>
    </row>
    <row r="36" spans="1:5" x14ac:dyDescent="0.3">
      <c r="A36" s="263" t="s">
        <v>838</v>
      </c>
      <c r="B36" s="263"/>
      <c r="C36" s="252">
        <f>AVERAGE(S11,S12,S13,S14,S25,S26,S27)</f>
        <v>0.2857142857142857</v>
      </c>
      <c r="E36" s="12"/>
    </row>
    <row r="37" spans="1:5" x14ac:dyDescent="0.3">
      <c r="A37" s="263" t="s">
        <v>839</v>
      </c>
      <c r="B37" s="263"/>
      <c r="C37" s="251">
        <f>AVERAGE(S15,S16,S17,S18,S19,S20,S21,S22,S23,S24)</f>
        <v>1</v>
      </c>
      <c r="E37" s="14"/>
    </row>
    <row r="38" spans="1:5" x14ac:dyDescent="0.3">
      <c r="A38" s="264" t="s">
        <v>90</v>
      </c>
      <c r="B38" s="264"/>
      <c r="C38" s="82">
        <f>+AVERAGE(C36:C37)</f>
        <v>0.64285714285714279</v>
      </c>
      <c r="E38" s="12"/>
    </row>
    <row r="39" spans="1:5" x14ac:dyDescent="0.3">
      <c r="E39" s="12"/>
    </row>
    <row r="40" spans="1:5" x14ac:dyDescent="0.3">
      <c r="D40" s="139"/>
    </row>
  </sheetData>
  <mergeCells count="29">
    <mergeCell ref="A38:B38"/>
    <mergeCell ref="C18:C21"/>
    <mergeCell ref="B11:B14"/>
    <mergeCell ref="B15:B24"/>
    <mergeCell ref="B25:B27"/>
    <mergeCell ref="A11:A14"/>
    <mergeCell ref="A15:A24"/>
    <mergeCell ref="A25:A27"/>
    <mergeCell ref="A34:C34"/>
    <mergeCell ref="A35:B35"/>
    <mergeCell ref="A36:B36"/>
    <mergeCell ref="A37:B37"/>
    <mergeCell ref="A1:A4"/>
    <mergeCell ref="B1:R1"/>
    <mergeCell ref="B2:R2"/>
    <mergeCell ref="B3:R4"/>
    <mergeCell ref="R18:R21"/>
    <mergeCell ref="A9:A10"/>
    <mergeCell ref="B9:B10"/>
    <mergeCell ref="C9:C10"/>
    <mergeCell ref="D9:D10"/>
    <mergeCell ref="E9:P9"/>
    <mergeCell ref="Q9:Q10"/>
    <mergeCell ref="S9:S10"/>
    <mergeCell ref="S1:T1"/>
    <mergeCell ref="S2:T2"/>
    <mergeCell ref="S3:T4"/>
    <mergeCell ref="R9:R10"/>
    <mergeCell ref="T9:T10"/>
  </mergeCells>
  <pageMargins left="0.70866141732283472" right="0.70866141732283472" top="0.74803149606299213" bottom="0.74803149606299213" header="0.31496062992125984" footer="0.31496062992125984"/>
  <pageSetup scale="80" orientation="landscape" r:id="rId1"/>
  <drawing r:id="rId2"/>
  <legacyDrawing r:id="rId3"/>
  <oleObjects>
    <mc:AlternateContent xmlns:mc="http://schemas.openxmlformats.org/markup-compatibility/2006">
      <mc:Choice Requires="x14">
        <oleObject progId="Visio.Drawing.11" shapeId="4097" r:id="rId4">
          <objectPr defaultSize="0" autoPict="0" r:id="rId5">
            <anchor moveWithCells="1" sizeWithCells="1">
              <from>
                <xdr:col>0</xdr:col>
                <xdr:colOff>38100</xdr:colOff>
                <xdr:row>0</xdr:row>
                <xdr:rowOff>57150</xdr:rowOff>
              </from>
              <to>
                <xdr:col>0</xdr:col>
                <xdr:colOff>2279650</xdr:colOff>
                <xdr:row>3</xdr:row>
                <xdr:rowOff>114300</xdr:rowOff>
              </to>
            </anchor>
          </objectPr>
        </oleObject>
      </mc:Choice>
      <mc:Fallback>
        <oleObject progId="Visio.Drawing.11" shapeId="4097"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V43"/>
  <sheetViews>
    <sheetView zoomScale="70" zoomScaleNormal="70" workbookViewId="0">
      <selection activeCell="R6" sqref="R6"/>
    </sheetView>
  </sheetViews>
  <sheetFormatPr baseColWidth="10" defaultColWidth="11.453125" defaultRowHeight="14" x14ac:dyDescent="0.3"/>
  <cols>
    <col min="1" max="1" width="34.7265625" style="1" customWidth="1"/>
    <col min="2" max="2" width="24.7265625" style="1" customWidth="1"/>
    <col min="3" max="3" width="37.26953125" style="1" bestFit="1" customWidth="1"/>
    <col min="4" max="4" width="17.54296875" style="1" customWidth="1"/>
    <col min="5" max="13" width="2.26953125" style="1" customWidth="1"/>
    <col min="14" max="16" width="2.7265625" style="1" customWidth="1"/>
    <col min="17" max="17" width="16.7265625" style="1" customWidth="1"/>
    <col min="18" max="18" width="15" style="1" customWidth="1"/>
    <col min="19" max="19" width="12.26953125" style="1" bestFit="1" customWidth="1"/>
    <col min="20" max="20" width="19.7265625" style="1" bestFit="1" customWidth="1"/>
    <col min="21" max="21" width="34.453125" style="136" customWidth="1"/>
    <col min="22" max="16384" width="11.453125" style="1"/>
  </cols>
  <sheetData>
    <row r="1" spans="1:21" ht="30"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1" ht="30"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1" ht="14.2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1" x14ac:dyDescent="0.3">
      <c r="A4" s="291"/>
      <c r="B4" s="298"/>
      <c r="C4" s="299"/>
      <c r="D4" s="299"/>
      <c r="E4" s="299"/>
      <c r="F4" s="299"/>
      <c r="G4" s="299"/>
      <c r="H4" s="299"/>
      <c r="I4" s="299"/>
      <c r="J4" s="299"/>
      <c r="K4" s="299"/>
      <c r="L4" s="299"/>
      <c r="M4" s="299"/>
      <c r="N4" s="299"/>
      <c r="O4" s="299"/>
      <c r="P4" s="299"/>
      <c r="Q4" s="299"/>
      <c r="R4" s="300"/>
      <c r="S4" s="277"/>
      <c r="T4" s="277"/>
    </row>
    <row r="6" spans="1:21" x14ac:dyDescent="0.3">
      <c r="A6" s="3" t="s">
        <v>850</v>
      </c>
      <c r="D6" s="3"/>
      <c r="E6" s="3"/>
      <c r="F6" s="3"/>
      <c r="G6" s="3"/>
      <c r="H6" s="3"/>
      <c r="I6" s="3"/>
      <c r="J6" s="3"/>
      <c r="K6" s="3"/>
      <c r="L6" s="3"/>
      <c r="M6" s="3"/>
      <c r="N6" s="3"/>
      <c r="O6" s="3"/>
      <c r="P6" s="3"/>
      <c r="Q6" s="3"/>
      <c r="R6" s="4" t="s">
        <v>1237</v>
      </c>
    </row>
    <row r="7" spans="1:21" x14ac:dyDescent="0.3">
      <c r="A7" s="5" t="s">
        <v>848</v>
      </c>
      <c r="D7" s="5"/>
      <c r="E7" s="5"/>
      <c r="F7" s="5"/>
      <c r="G7" s="5"/>
      <c r="H7" s="5"/>
      <c r="I7" s="5"/>
      <c r="J7" s="5"/>
      <c r="K7" s="5"/>
      <c r="L7" s="5"/>
      <c r="M7" s="5"/>
      <c r="N7" s="5"/>
      <c r="O7" s="5"/>
      <c r="P7" s="5"/>
      <c r="Q7" s="5"/>
      <c r="R7" s="5"/>
    </row>
    <row r="9" spans="1:21" x14ac:dyDescent="0.3">
      <c r="A9" s="281" t="s">
        <v>841</v>
      </c>
      <c r="B9" s="281" t="s">
        <v>2</v>
      </c>
      <c r="C9" s="281" t="s">
        <v>17</v>
      </c>
      <c r="D9" s="281" t="s">
        <v>3</v>
      </c>
      <c r="E9" s="281" t="s">
        <v>8</v>
      </c>
      <c r="F9" s="281"/>
      <c r="G9" s="281"/>
      <c r="H9" s="281"/>
      <c r="I9" s="281"/>
      <c r="J9" s="281"/>
      <c r="K9" s="281"/>
      <c r="L9" s="281"/>
      <c r="M9" s="281"/>
      <c r="N9" s="281"/>
      <c r="O9" s="281"/>
      <c r="P9" s="281"/>
      <c r="Q9" s="281" t="s">
        <v>5</v>
      </c>
      <c r="R9" s="281" t="s">
        <v>141</v>
      </c>
      <c r="S9" s="287" t="s">
        <v>6</v>
      </c>
      <c r="T9" s="322" t="s">
        <v>7</v>
      </c>
      <c r="U9" s="1"/>
    </row>
    <row r="10" spans="1:21" x14ac:dyDescent="0.3">
      <c r="A10" s="281"/>
      <c r="B10" s="281"/>
      <c r="C10" s="281"/>
      <c r="D10" s="281"/>
      <c r="E10" s="8">
        <v>1</v>
      </c>
      <c r="F10" s="8">
        <v>2</v>
      </c>
      <c r="G10" s="8">
        <v>3</v>
      </c>
      <c r="H10" s="8">
        <v>4</v>
      </c>
      <c r="I10" s="8">
        <v>5</v>
      </c>
      <c r="J10" s="8">
        <v>6</v>
      </c>
      <c r="K10" s="8">
        <v>7</v>
      </c>
      <c r="L10" s="8">
        <v>8</v>
      </c>
      <c r="M10" s="8">
        <v>9</v>
      </c>
      <c r="N10" s="8">
        <v>10</v>
      </c>
      <c r="O10" s="8">
        <v>11</v>
      </c>
      <c r="P10" s="8">
        <v>12</v>
      </c>
      <c r="Q10" s="281"/>
      <c r="R10" s="281"/>
      <c r="S10" s="288"/>
      <c r="T10" s="323"/>
      <c r="U10" s="1"/>
    </row>
    <row r="11" spans="1:21" ht="100" x14ac:dyDescent="0.3">
      <c r="A11" s="265" t="s">
        <v>870</v>
      </c>
      <c r="B11" s="265" t="s">
        <v>237</v>
      </c>
      <c r="C11" s="279" t="s">
        <v>226</v>
      </c>
      <c r="D11" s="9" t="s">
        <v>213</v>
      </c>
      <c r="E11" s="79"/>
      <c r="F11" s="79"/>
      <c r="G11" s="79"/>
      <c r="H11" s="79"/>
      <c r="I11" s="79"/>
      <c r="J11" s="154"/>
      <c r="K11" s="79"/>
      <c r="L11" s="79"/>
      <c r="M11" s="79"/>
      <c r="N11" s="79"/>
      <c r="O11" s="79"/>
      <c r="P11" s="79"/>
      <c r="Q11" s="9" t="s">
        <v>69</v>
      </c>
      <c r="R11" s="9" t="s">
        <v>153</v>
      </c>
      <c r="S11" s="85" t="s">
        <v>930</v>
      </c>
      <c r="T11" s="54" t="s">
        <v>948</v>
      </c>
      <c r="U11" s="1"/>
    </row>
    <row r="12" spans="1:21" ht="75" x14ac:dyDescent="0.3">
      <c r="A12" s="266"/>
      <c r="B12" s="266"/>
      <c r="C12" s="286"/>
      <c r="D12" s="9" t="s">
        <v>773</v>
      </c>
      <c r="E12" s="95"/>
      <c r="F12" s="95"/>
      <c r="G12" s="95"/>
      <c r="H12" s="95"/>
      <c r="I12" s="95"/>
      <c r="J12" s="32"/>
      <c r="K12" s="95"/>
      <c r="L12" s="95"/>
      <c r="M12" s="95"/>
      <c r="N12" s="95"/>
      <c r="O12" s="95"/>
      <c r="P12" s="95"/>
      <c r="Q12" s="9" t="s">
        <v>70</v>
      </c>
      <c r="R12" s="9" t="s">
        <v>143</v>
      </c>
      <c r="S12" s="85" t="s">
        <v>930</v>
      </c>
      <c r="T12" s="54" t="s">
        <v>948</v>
      </c>
      <c r="U12" s="1"/>
    </row>
    <row r="13" spans="1:21" ht="212.5" x14ac:dyDescent="0.3">
      <c r="A13" s="267"/>
      <c r="B13" s="267"/>
      <c r="C13" s="23" t="s">
        <v>227</v>
      </c>
      <c r="D13" s="11" t="s">
        <v>214</v>
      </c>
      <c r="E13" s="32"/>
      <c r="F13" s="32"/>
      <c r="G13" s="32"/>
      <c r="H13" s="32"/>
      <c r="I13" s="32"/>
      <c r="J13" s="32"/>
      <c r="K13" s="95"/>
      <c r="L13" s="95"/>
      <c r="M13" s="95"/>
      <c r="N13" s="95"/>
      <c r="O13" s="95"/>
      <c r="P13" s="95"/>
      <c r="Q13" s="10" t="s">
        <v>248</v>
      </c>
      <c r="R13" s="9" t="s">
        <v>239</v>
      </c>
      <c r="S13" s="229">
        <v>1</v>
      </c>
      <c r="T13" s="142" t="s">
        <v>1174</v>
      </c>
      <c r="U13" s="1"/>
    </row>
    <row r="14" spans="1:21" ht="112.5" x14ac:dyDescent="0.3">
      <c r="A14" s="265" t="s">
        <v>838</v>
      </c>
      <c r="B14" s="265" t="s">
        <v>131</v>
      </c>
      <c r="C14" s="7" t="s">
        <v>20</v>
      </c>
      <c r="D14" s="7" t="s">
        <v>48</v>
      </c>
      <c r="E14" s="79"/>
      <c r="F14" s="79"/>
      <c r="G14" s="79"/>
      <c r="H14" s="79"/>
      <c r="I14" s="79"/>
      <c r="J14" s="79"/>
      <c r="K14" s="79"/>
      <c r="L14" s="79"/>
      <c r="M14" s="79"/>
      <c r="N14" s="79"/>
      <c r="O14" s="79"/>
      <c r="P14" s="79"/>
      <c r="Q14" s="10" t="s">
        <v>71</v>
      </c>
      <c r="R14" s="10" t="s">
        <v>826</v>
      </c>
      <c r="S14" s="85" t="s">
        <v>930</v>
      </c>
      <c r="T14" s="143"/>
      <c r="U14" s="1"/>
    </row>
    <row r="15" spans="1:21" ht="75" x14ac:dyDescent="0.3">
      <c r="A15" s="266"/>
      <c r="B15" s="266"/>
      <c r="C15" s="9" t="s">
        <v>21</v>
      </c>
      <c r="D15" s="9" t="s">
        <v>49</v>
      </c>
      <c r="E15" s="9"/>
      <c r="F15" s="9"/>
      <c r="G15" s="9"/>
      <c r="H15" s="9"/>
      <c r="I15" s="9"/>
      <c r="J15" s="33"/>
      <c r="K15" s="33"/>
      <c r="L15" s="33"/>
      <c r="M15" s="33"/>
      <c r="N15" s="9"/>
      <c r="O15" s="9"/>
      <c r="P15" s="9"/>
      <c r="Q15" s="7" t="s">
        <v>72</v>
      </c>
      <c r="R15" s="9" t="s">
        <v>160</v>
      </c>
      <c r="S15" s="85" t="s">
        <v>1175</v>
      </c>
      <c r="T15" s="142"/>
      <c r="U15" s="1"/>
    </row>
    <row r="16" spans="1:21" ht="75" x14ac:dyDescent="0.3">
      <c r="A16" s="266"/>
      <c r="B16" s="266"/>
      <c r="C16" s="10" t="s">
        <v>22</v>
      </c>
      <c r="D16" s="7" t="s">
        <v>50</v>
      </c>
      <c r="E16" s="79"/>
      <c r="F16" s="79"/>
      <c r="G16" s="79"/>
      <c r="H16" s="79"/>
      <c r="I16" s="79"/>
      <c r="J16" s="79"/>
      <c r="K16" s="79"/>
      <c r="L16" s="79"/>
      <c r="M16" s="79"/>
      <c r="N16" s="79"/>
      <c r="O16" s="79"/>
      <c r="P16" s="79"/>
      <c r="Q16" s="9" t="s">
        <v>73</v>
      </c>
      <c r="R16" s="9" t="s">
        <v>145</v>
      </c>
      <c r="S16" s="228">
        <v>0</v>
      </c>
      <c r="T16" s="142" t="s">
        <v>935</v>
      </c>
      <c r="U16" s="1"/>
    </row>
    <row r="17" spans="1:22" ht="62.5" x14ac:dyDescent="0.3">
      <c r="A17" s="267"/>
      <c r="B17" s="267"/>
      <c r="C17" s="10" t="s">
        <v>23</v>
      </c>
      <c r="D17" s="7" t="s">
        <v>51</v>
      </c>
      <c r="E17" s="79"/>
      <c r="F17" s="79"/>
      <c r="G17" s="79"/>
      <c r="H17" s="79"/>
      <c r="I17" s="79"/>
      <c r="J17" s="79"/>
      <c r="K17" s="79"/>
      <c r="L17" s="79"/>
      <c r="M17" s="79"/>
      <c r="N17" s="79"/>
      <c r="O17" s="79"/>
      <c r="P17" s="79"/>
      <c r="Q17" s="9" t="s">
        <v>74</v>
      </c>
      <c r="R17" s="10" t="s">
        <v>750</v>
      </c>
      <c r="S17" s="228">
        <v>0</v>
      </c>
      <c r="T17" s="142" t="s">
        <v>935</v>
      </c>
      <c r="U17" s="1"/>
    </row>
    <row r="18" spans="1:22" ht="112.5" x14ac:dyDescent="0.3">
      <c r="A18" s="265" t="s">
        <v>838</v>
      </c>
      <c r="B18" s="265" t="s">
        <v>34</v>
      </c>
      <c r="C18" s="9" t="s">
        <v>228</v>
      </c>
      <c r="D18" s="9" t="s">
        <v>215</v>
      </c>
      <c r="E18" s="154"/>
      <c r="F18" s="154"/>
      <c r="G18" s="154"/>
      <c r="H18" s="154"/>
      <c r="I18" s="154"/>
      <c r="J18" s="154"/>
      <c r="K18" s="79"/>
      <c r="L18" s="79"/>
      <c r="M18" s="79"/>
      <c r="N18" s="79"/>
      <c r="O18" s="79"/>
      <c r="P18" s="79"/>
      <c r="Q18" s="9" t="s">
        <v>249</v>
      </c>
      <c r="R18" s="9" t="s">
        <v>240</v>
      </c>
      <c r="S18" s="229">
        <v>1</v>
      </c>
      <c r="T18" s="142" t="s">
        <v>1176</v>
      </c>
      <c r="U18" s="1"/>
    </row>
    <row r="19" spans="1:22" ht="112.5" x14ac:dyDescent="0.3">
      <c r="A19" s="266"/>
      <c r="B19" s="266"/>
      <c r="C19" s="9" t="s">
        <v>229</v>
      </c>
      <c r="D19" s="10" t="s">
        <v>216</v>
      </c>
      <c r="E19" s="154"/>
      <c r="F19" s="154"/>
      <c r="G19" s="154"/>
      <c r="H19" s="154"/>
      <c r="I19" s="154"/>
      <c r="J19" s="154"/>
      <c r="K19" s="79"/>
      <c r="L19" s="79"/>
      <c r="M19" s="79"/>
      <c r="N19" s="79"/>
      <c r="O19" s="79"/>
      <c r="P19" s="79"/>
      <c r="Q19" s="9" t="s">
        <v>250</v>
      </c>
      <c r="R19" s="9" t="s">
        <v>241</v>
      </c>
      <c r="S19" s="229">
        <v>1</v>
      </c>
      <c r="T19" s="142" t="s">
        <v>1176</v>
      </c>
      <c r="U19" s="140"/>
      <c r="V19" s="140"/>
    </row>
    <row r="20" spans="1:22" ht="125" x14ac:dyDescent="0.3">
      <c r="A20" s="266"/>
      <c r="B20" s="266"/>
      <c r="C20" s="9" t="s">
        <v>230</v>
      </c>
      <c r="D20" s="9" t="s">
        <v>217</v>
      </c>
      <c r="E20" s="154"/>
      <c r="F20" s="154"/>
      <c r="G20" s="154"/>
      <c r="H20" s="154"/>
      <c r="I20" s="154"/>
      <c r="J20" s="154"/>
      <c r="K20" s="79"/>
      <c r="L20" s="79"/>
      <c r="M20" s="79"/>
      <c r="N20" s="79"/>
      <c r="O20" s="79"/>
      <c r="P20" s="79"/>
      <c r="Q20" s="9" t="s">
        <v>251</v>
      </c>
      <c r="R20" s="9" t="s">
        <v>242</v>
      </c>
      <c r="S20" s="229">
        <v>1</v>
      </c>
      <c r="T20" s="142" t="s">
        <v>1177</v>
      </c>
      <c r="U20" s="1"/>
    </row>
    <row r="21" spans="1:22" ht="187.5" x14ac:dyDescent="0.3">
      <c r="A21" s="267"/>
      <c r="B21" s="267"/>
      <c r="C21" s="9" t="s">
        <v>231</v>
      </c>
      <c r="D21" s="9" t="s">
        <v>218</v>
      </c>
      <c r="E21" s="154"/>
      <c r="F21" s="154"/>
      <c r="G21" s="154"/>
      <c r="H21" s="154"/>
      <c r="I21" s="154"/>
      <c r="J21" s="154"/>
      <c r="K21" s="79"/>
      <c r="L21" s="79"/>
      <c r="M21" s="79"/>
      <c r="N21" s="79"/>
      <c r="O21" s="79"/>
      <c r="P21" s="79"/>
      <c r="Q21" s="9" t="s">
        <v>252</v>
      </c>
      <c r="R21" s="9" t="s">
        <v>736</v>
      </c>
      <c r="S21" s="229">
        <v>1</v>
      </c>
      <c r="T21" s="142" t="s">
        <v>1176</v>
      </c>
      <c r="U21" s="1"/>
    </row>
    <row r="22" spans="1:22" ht="154" x14ac:dyDescent="0.3">
      <c r="A22" s="265" t="s">
        <v>839</v>
      </c>
      <c r="B22" s="265" t="s">
        <v>39</v>
      </c>
      <c r="C22" s="7" t="s">
        <v>232</v>
      </c>
      <c r="D22" s="11" t="s">
        <v>219</v>
      </c>
      <c r="E22" s="154"/>
      <c r="F22" s="154"/>
      <c r="G22" s="154"/>
      <c r="H22" s="154"/>
      <c r="I22" s="154"/>
      <c r="J22" s="154"/>
      <c r="K22" s="79"/>
      <c r="L22" s="79"/>
      <c r="M22" s="79"/>
      <c r="N22" s="79"/>
      <c r="O22" s="79"/>
      <c r="P22" s="79"/>
      <c r="Q22" s="11" t="s">
        <v>253</v>
      </c>
      <c r="R22" s="9" t="s">
        <v>749</v>
      </c>
      <c r="S22" s="229">
        <v>0.97</v>
      </c>
      <c r="T22" s="142" t="s">
        <v>1178</v>
      </c>
      <c r="U22" s="1"/>
    </row>
    <row r="23" spans="1:22" ht="154" x14ac:dyDescent="0.3">
      <c r="A23" s="266"/>
      <c r="B23" s="266"/>
      <c r="C23" s="7" t="s">
        <v>799</v>
      </c>
      <c r="D23" s="7" t="s">
        <v>220</v>
      </c>
      <c r="E23" s="154"/>
      <c r="F23" s="154"/>
      <c r="G23" s="154"/>
      <c r="H23" s="154"/>
      <c r="I23" s="154"/>
      <c r="J23" s="154"/>
      <c r="K23" s="79"/>
      <c r="L23" s="79"/>
      <c r="M23" s="79"/>
      <c r="N23" s="79"/>
      <c r="O23" s="79"/>
      <c r="P23" s="79"/>
      <c r="Q23" s="7" t="s">
        <v>1179</v>
      </c>
      <c r="R23" s="10" t="s">
        <v>243</v>
      </c>
      <c r="S23" s="229">
        <v>1</v>
      </c>
      <c r="T23" s="142" t="s">
        <v>1178</v>
      </c>
      <c r="U23" s="1"/>
    </row>
    <row r="24" spans="1:22" ht="154" x14ac:dyDescent="0.3">
      <c r="A24" s="266"/>
      <c r="B24" s="266"/>
      <c r="C24" s="113" t="s">
        <v>774</v>
      </c>
      <c r="D24" s="7" t="s">
        <v>776</v>
      </c>
      <c r="E24" s="154"/>
      <c r="F24" s="154"/>
      <c r="G24" s="154"/>
      <c r="H24" s="154"/>
      <c r="I24" s="154"/>
      <c r="J24" s="154"/>
      <c r="K24" s="79"/>
      <c r="L24" s="79"/>
      <c r="M24" s="79"/>
      <c r="N24" s="79"/>
      <c r="O24" s="79"/>
      <c r="P24" s="79"/>
      <c r="Q24" s="7" t="s">
        <v>254</v>
      </c>
      <c r="R24" s="10" t="s">
        <v>775</v>
      </c>
      <c r="S24" s="229">
        <v>0.88</v>
      </c>
      <c r="T24" s="142" t="s">
        <v>1178</v>
      </c>
      <c r="U24" s="1"/>
    </row>
    <row r="25" spans="1:22" ht="154" x14ac:dyDescent="0.3">
      <c r="A25" s="266"/>
      <c r="B25" s="266"/>
      <c r="C25" s="23" t="s">
        <v>233</v>
      </c>
      <c r="D25" s="7" t="s">
        <v>221</v>
      </c>
      <c r="E25" s="154"/>
      <c r="F25" s="154"/>
      <c r="G25" s="154"/>
      <c r="H25" s="154"/>
      <c r="I25" s="154"/>
      <c r="J25" s="154"/>
      <c r="K25" s="79"/>
      <c r="L25" s="79"/>
      <c r="M25" s="79"/>
      <c r="N25" s="79"/>
      <c r="O25" s="79"/>
      <c r="P25" s="79"/>
      <c r="Q25" s="7" t="s">
        <v>255</v>
      </c>
      <c r="R25" s="7" t="s">
        <v>244</v>
      </c>
      <c r="S25" s="229">
        <v>0.95</v>
      </c>
      <c r="T25" s="142" t="s">
        <v>1178</v>
      </c>
      <c r="U25" s="1"/>
    </row>
    <row r="26" spans="1:22" ht="112" x14ac:dyDescent="0.3">
      <c r="A26" s="265" t="s">
        <v>839</v>
      </c>
      <c r="B26" s="265" t="s">
        <v>39</v>
      </c>
      <c r="C26" s="11" t="s">
        <v>234</v>
      </c>
      <c r="D26" s="11" t="s">
        <v>222</v>
      </c>
      <c r="E26" s="213"/>
      <c r="F26" s="213"/>
      <c r="G26" s="213"/>
      <c r="H26" s="213"/>
      <c r="I26" s="213"/>
      <c r="J26" s="213"/>
      <c r="K26" s="144"/>
      <c r="L26" s="144"/>
      <c r="M26" s="144"/>
      <c r="N26" s="144"/>
      <c r="O26" s="144"/>
      <c r="P26" s="144"/>
      <c r="Q26" s="11" t="s">
        <v>256</v>
      </c>
      <c r="R26" s="11" t="s">
        <v>245</v>
      </c>
      <c r="S26" s="229">
        <v>1</v>
      </c>
      <c r="T26" s="143" t="s">
        <v>1180</v>
      </c>
      <c r="U26" s="1"/>
    </row>
    <row r="27" spans="1:22" ht="150" x14ac:dyDescent="0.3">
      <c r="A27" s="267"/>
      <c r="B27" s="267"/>
      <c r="C27" s="23" t="s">
        <v>235</v>
      </c>
      <c r="D27" s="23" t="s">
        <v>223</v>
      </c>
      <c r="E27" s="144"/>
      <c r="F27" s="144"/>
      <c r="G27" s="213"/>
      <c r="H27" s="144"/>
      <c r="I27" s="144"/>
      <c r="J27" s="213"/>
      <c r="K27" s="144"/>
      <c r="L27" s="144"/>
      <c r="M27" s="144"/>
      <c r="N27" s="144"/>
      <c r="O27" s="144"/>
      <c r="P27" s="144"/>
      <c r="Q27" s="11" t="s">
        <v>257</v>
      </c>
      <c r="R27" s="11" t="s">
        <v>246</v>
      </c>
      <c r="S27" s="229">
        <v>1</v>
      </c>
      <c r="T27" s="143" t="s">
        <v>1181</v>
      </c>
      <c r="U27" s="1"/>
    </row>
    <row r="28" spans="1:22" ht="112" x14ac:dyDescent="0.3">
      <c r="A28" s="265" t="s">
        <v>838</v>
      </c>
      <c r="B28" s="265" t="s">
        <v>44</v>
      </c>
      <c r="C28" s="9" t="s">
        <v>129</v>
      </c>
      <c r="D28" s="11" t="s">
        <v>224</v>
      </c>
      <c r="E28" s="79"/>
      <c r="F28" s="79"/>
      <c r="G28" s="154"/>
      <c r="H28" s="79"/>
      <c r="I28" s="79"/>
      <c r="J28" s="154"/>
      <c r="K28" s="79"/>
      <c r="L28" s="79"/>
      <c r="M28" s="79"/>
      <c r="N28" s="79"/>
      <c r="O28" s="79"/>
      <c r="P28" s="79"/>
      <c r="Q28" s="10" t="s">
        <v>112</v>
      </c>
      <c r="R28" s="9" t="s">
        <v>354</v>
      </c>
      <c r="S28" s="229">
        <v>1</v>
      </c>
      <c r="T28" s="143" t="s">
        <v>1182</v>
      </c>
      <c r="U28" s="1"/>
    </row>
    <row r="29" spans="1:22" ht="98" x14ac:dyDescent="0.3">
      <c r="A29" s="266"/>
      <c r="B29" s="266"/>
      <c r="C29" s="11" t="s">
        <v>236</v>
      </c>
      <c r="D29" s="11" t="s">
        <v>225</v>
      </c>
      <c r="E29" s="9"/>
      <c r="F29" s="9"/>
      <c r="G29" s="214"/>
      <c r="H29" s="9"/>
      <c r="I29" s="9"/>
      <c r="J29" s="214"/>
      <c r="K29" s="9"/>
      <c r="L29" s="9"/>
      <c r="M29" s="9"/>
      <c r="N29" s="9"/>
      <c r="O29" s="9"/>
      <c r="P29" s="9"/>
      <c r="Q29" s="9" t="s">
        <v>258</v>
      </c>
      <c r="R29" s="9" t="s">
        <v>247</v>
      </c>
      <c r="S29" s="229">
        <v>1</v>
      </c>
      <c r="T29" s="143" t="s">
        <v>1183</v>
      </c>
      <c r="U29" s="1"/>
    </row>
    <row r="30" spans="1:22" ht="150" x14ac:dyDescent="0.3">
      <c r="A30" s="267"/>
      <c r="B30" s="267"/>
      <c r="C30" s="11" t="s">
        <v>46</v>
      </c>
      <c r="D30" s="11" t="s">
        <v>726</v>
      </c>
      <c r="E30" s="154"/>
      <c r="F30" s="154"/>
      <c r="G30" s="154"/>
      <c r="H30" s="154"/>
      <c r="I30" s="154"/>
      <c r="J30" s="154"/>
      <c r="K30" s="79"/>
      <c r="L30" s="79"/>
      <c r="M30" s="79"/>
      <c r="N30" s="79"/>
      <c r="O30" s="79"/>
      <c r="P30" s="79"/>
      <c r="Q30" s="9" t="s">
        <v>89</v>
      </c>
      <c r="R30" s="10" t="s">
        <v>152</v>
      </c>
      <c r="S30" s="229">
        <v>1</v>
      </c>
      <c r="T30" s="143" t="s">
        <v>1184</v>
      </c>
      <c r="U30" s="1"/>
    </row>
    <row r="34" spans="1:17" x14ac:dyDescent="0.3">
      <c r="A34" s="13" t="s">
        <v>14</v>
      </c>
      <c r="B34" s="1" t="s">
        <v>15</v>
      </c>
      <c r="Q34" s="13" t="s">
        <v>16</v>
      </c>
    </row>
    <row r="36" spans="1:17" x14ac:dyDescent="0.3">
      <c r="A36" s="268" t="s">
        <v>849</v>
      </c>
      <c r="B36" s="269"/>
      <c r="C36" s="270"/>
      <c r="E36" s="12"/>
    </row>
    <row r="37" spans="1:17" x14ac:dyDescent="0.3">
      <c r="A37" s="262" t="s">
        <v>841</v>
      </c>
      <c r="B37" s="262"/>
      <c r="C37" s="20" t="s">
        <v>6</v>
      </c>
      <c r="E37" s="12"/>
    </row>
    <row r="38" spans="1:17" x14ac:dyDescent="0.3">
      <c r="A38" s="324" t="s">
        <v>870</v>
      </c>
      <c r="B38" s="325"/>
      <c r="C38" s="83">
        <f>AVERAGE(S11,S12,S13)</f>
        <v>1</v>
      </c>
      <c r="E38" s="12"/>
    </row>
    <row r="39" spans="1:17" x14ac:dyDescent="0.3">
      <c r="A39" s="263" t="s">
        <v>838</v>
      </c>
      <c r="B39" s="263"/>
      <c r="C39" s="82">
        <f>AVERAGE(S14,S15,S16,S17,S18,S19,S20,S21,S28,S29,S30)</f>
        <v>0.77777777777777779</v>
      </c>
      <c r="E39" s="12"/>
    </row>
    <row r="40" spans="1:17" x14ac:dyDescent="0.3">
      <c r="A40" s="263" t="s">
        <v>839</v>
      </c>
      <c r="B40" s="263"/>
      <c r="C40" s="83">
        <f>AVERAGE(S23,S24,S25,S22,S26,S27)</f>
        <v>0.96666666666666667</v>
      </c>
      <c r="E40" s="14"/>
      <c r="F40" s="13"/>
      <c r="G40" s="13"/>
      <c r="H40" s="13"/>
    </row>
    <row r="41" spans="1:17" x14ac:dyDescent="0.3">
      <c r="A41" s="264" t="s">
        <v>90</v>
      </c>
      <c r="B41" s="264"/>
      <c r="C41" s="83">
        <f>AVERAGE(C38:C40)</f>
        <v>0.91481481481481486</v>
      </c>
      <c r="E41" s="14"/>
    </row>
    <row r="42" spans="1:17" x14ac:dyDescent="0.3">
      <c r="E42" s="12"/>
    </row>
    <row r="43" spans="1:17" x14ac:dyDescent="0.3">
      <c r="E43" s="12"/>
    </row>
  </sheetData>
  <mergeCells count="35">
    <mergeCell ref="A41:B41"/>
    <mergeCell ref="B28:B30"/>
    <mergeCell ref="A40:B40"/>
    <mergeCell ref="A36:C36"/>
    <mergeCell ref="A37:B37"/>
    <mergeCell ref="A39:B39"/>
    <mergeCell ref="A22:A25"/>
    <mergeCell ref="A26:A27"/>
    <mergeCell ref="A28:A30"/>
    <mergeCell ref="A38:B38"/>
    <mergeCell ref="R9:R10"/>
    <mergeCell ref="C11:C12"/>
    <mergeCell ref="B11:B13"/>
    <mergeCell ref="B14:B17"/>
    <mergeCell ref="B18:B21"/>
    <mergeCell ref="B22:B25"/>
    <mergeCell ref="B26:B27"/>
    <mergeCell ref="A14:A17"/>
    <mergeCell ref="A18:A21"/>
    <mergeCell ref="A9:A10"/>
    <mergeCell ref="B9:B10"/>
    <mergeCell ref="C9:C10"/>
    <mergeCell ref="B3:R4"/>
    <mergeCell ref="A11:A13"/>
    <mergeCell ref="T9:T10"/>
    <mergeCell ref="S1:T1"/>
    <mergeCell ref="S2:T2"/>
    <mergeCell ref="S3:T4"/>
    <mergeCell ref="D9:D10"/>
    <mergeCell ref="E9:P9"/>
    <mergeCell ref="Q9:Q10"/>
    <mergeCell ref="S9:S10"/>
    <mergeCell ref="A1:A4"/>
    <mergeCell ref="B1:R1"/>
    <mergeCell ref="B2:R2"/>
  </mergeCells>
  <pageMargins left="0.70866141732283472" right="0.70866141732283472" top="0.74803149606299213" bottom="0.74803149606299213" header="0.31496062992125984" footer="0.31496062992125984"/>
  <pageSetup scale="75" orientation="landscape" r:id="rId1"/>
  <drawing r:id="rId2"/>
  <legacyDrawing r:id="rId3"/>
  <oleObjects>
    <mc:AlternateContent xmlns:mc="http://schemas.openxmlformats.org/markup-compatibility/2006">
      <mc:Choice Requires="x14">
        <oleObject progId="Visio.Drawing.11" shapeId="5122" r:id="rId4">
          <objectPr defaultSize="0" autoPict="0" r:id="rId5">
            <anchor moveWithCells="1" sizeWithCells="1">
              <from>
                <xdr:col>0</xdr:col>
                <xdr:colOff>38100</xdr:colOff>
                <xdr:row>0</xdr:row>
                <xdr:rowOff>57150</xdr:rowOff>
              </from>
              <to>
                <xdr:col>0</xdr:col>
                <xdr:colOff>2279650</xdr:colOff>
                <xdr:row>3</xdr:row>
                <xdr:rowOff>114300</xdr:rowOff>
              </to>
            </anchor>
          </objectPr>
        </oleObject>
      </mc:Choice>
      <mc:Fallback>
        <oleObject progId="Visio.Drawing.11" shapeId="5122"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U36"/>
  <sheetViews>
    <sheetView topLeftCell="A10" zoomScaleNormal="100" workbookViewId="0">
      <selection activeCell="R6" sqref="R6"/>
    </sheetView>
  </sheetViews>
  <sheetFormatPr baseColWidth="10" defaultColWidth="11.453125" defaultRowHeight="14" x14ac:dyDescent="0.3"/>
  <cols>
    <col min="1" max="1" width="32.26953125" style="1" customWidth="1"/>
    <col min="2" max="2" width="42.81640625" style="1" bestFit="1" customWidth="1"/>
    <col min="3" max="3" width="21" style="1" customWidth="1"/>
    <col min="4" max="4" width="15.26953125" style="1" customWidth="1"/>
    <col min="5" max="13" width="2" style="1" bestFit="1" customWidth="1"/>
    <col min="14" max="16" width="2.7265625" style="1" customWidth="1"/>
    <col min="17" max="17" width="18.1796875" style="1" customWidth="1"/>
    <col min="18" max="18" width="14.1796875" style="1" customWidth="1"/>
    <col min="19" max="19" width="12" style="1" customWidth="1"/>
    <col min="20" max="20" width="19.7265625" style="1" bestFit="1" customWidth="1"/>
    <col min="21" max="21" width="34.7265625" style="136" customWidth="1"/>
    <col min="22" max="16384" width="11.453125" style="1"/>
  </cols>
  <sheetData>
    <row r="1" spans="1:21" ht="25.5" customHeight="1" x14ac:dyDescent="0.3">
      <c r="A1" s="289"/>
      <c r="B1" s="292" t="s">
        <v>10</v>
      </c>
      <c r="C1" s="293"/>
      <c r="D1" s="293"/>
      <c r="E1" s="293"/>
      <c r="F1" s="293"/>
      <c r="G1" s="293"/>
      <c r="H1" s="293"/>
      <c r="I1" s="293"/>
      <c r="J1" s="293"/>
      <c r="K1" s="293"/>
      <c r="L1" s="293"/>
      <c r="M1" s="293"/>
      <c r="N1" s="293"/>
      <c r="O1" s="293"/>
      <c r="P1" s="293"/>
      <c r="Q1" s="293"/>
      <c r="R1" s="294"/>
      <c r="S1" s="277" t="s">
        <v>11</v>
      </c>
      <c r="T1" s="277"/>
    </row>
    <row r="2" spans="1:21" ht="25.5" customHeight="1" x14ac:dyDescent="0.3">
      <c r="A2" s="290"/>
      <c r="B2" s="292" t="s">
        <v>9</v>
      </c>
      <c r="C2" s="293"/>
      <c r="D2" s="293"/>
      <c r="E2" s="293"/>
      <c r="F2" s="293"/>
      <c r="G2" s="293"/>
      <c r="H2" s="293"/>
      <c r="I2" s="293"/>
      <c r="J2" s="293"/>
      <c r="K2" s="293"/>
      <c r="L2" s="293"/>
      <c r="M2" s="293"/>
      <c r="N2" s="293"/>
      <c r="O2" s="293"/>
      <c r="P2" s="293"/>
      <c r="Q2" s="293"/>
      <c r="R2" s="294"/>
      <c r="S2" s="277" t="s">
        <v>12</v>
      </c>
      <c r="T2" s="277"/>
    </row>
    <row r="3" spans="1:21" ht="14.25" customHeight="1" x14ac:dyDescent="0.3">
      <c r="A3" s="290"/>
      <c r="B3" s="295" t="s">
        <v>0</v>
      </c>
      <c r="C3" s="296"/>
      <c r="D3" s="296"/>
      <c r="E3" s="296"/>
      <c r="F3" s="296"/>
      <c r="G3" s="296"/>
      <c r="H3" s="296"/>
      <c r="I3" s="296"/>
      <c r="J3" s="296"/>
      <c r="K3" s="296"/>
      <c r="L3" s="296"/>
      <c r="M3" s="296"/>
      <c r="N3" s="296"/>
      <c r="O3" s="296"/>
      <c r="P3" s="296"/>
      <c r="Q3" s="296"/>
      <c r="R3" s="297"/>
      <c r="S3" s="277" t="s">
        <v>13</v>
      </c>
      <c r="T3" s="277"/>
    </row>
    <row r="4" spans="1:21" x14ac:dyDescent="0.3">
      <c r="A4" s="291"/>
      <c r="B4" s="298"/>
      <c r="C4" s="299"/>
      <c r="D4" s="299"/>
      <c r="E4" s="299"/>
      <c r="F4" s="299"/>
      <c r="G4" s="299"/>
      <c r="H4" s="299"/>
      <c r="I4" s="299"/>
      <c r="J4" s="299"/>
      <c r="K4" s="299"/>
      <c r="L4" s="299"/>
      <c r="M4" s="299"/>
      <c r="N4" s="299"/>
      <c r="O4" s="299"/>
      <c r="P4" s="299"/>
      <c r="Q4" s="299"/>
      <c r="R4" s="300"/>
      <c r="S4" s="277"/>
      <c r="T4" s="277"/>
    </row>
    <row r="6" spans="1:21" x14ac:dyDescent="0.3">
      <c r="A6" s="3" t="s">
        <v>355</v>
      </c>
      <c r="D6" s="3"/>
      <c r="E6" s="3"/>
      <c r="F6" s="3"/>
      <c r="G6" s="3"/>
      <c r="H6" s="3"/>
      <c r="I6" s="3"/>
      <c r="J6" s="3"/>
      <c r="K6" s="3"/>
      <c r="L6" s="3"/>
      <c r="M6" s="3"/>
      <c r="N6" s="3"/>
      <c r="O6" s="3"/>
      <c r="P6" s="3"/>
      <c r="Q6" s="3"/>
      <c r="R6" s="4" t="s">
        <v>1237</v>
      </c>
    </row>
    <row r="7" spans="1:21" x14ac:dyDescent="0.3">
      <c r="A7" s="5" t="s">
        <v>846</v>
      </c>
      <c r="D7" s="5"/>
      <c r="E7" s="5"/>
      <c r="F7" s="5"/>
      <c r="G7" s="5"/>
      <c r="H7" s="5"/>
      <c r="I7" s="5"/>
      <c r="J7" s="5"/>
      <c r="K7" s="5"/>
      <c r="L7" s="5"/>
      <c r="M7" s="5"/>
      <c r="N7" s="5"/>
      <c r="O7" s="5"/>
      <c r="P7" s="5"/>
      <c r="Q7" s="5"/>
      <c r="R7" s="5"/>
    </row>
    <row r="9" spans="1:21" ht="15" customHeight="1" x14ac:dyDescent="0.3">
      <c r="A9" s="281" t="s">
        <v>841</v>
      </c>
      <c r="B9" s="287" t="s">
        <v>2</v>
      </c>
      <c r="C9" s="287" t="s">
        <v>17</v>
      </c>
      <c r="D9" s="281" t="s">
        <v>3</v>
      </c>
      <c r="E9" s="281" t="s">
        <v>8</v>
      </c>
      <c r="F9" s="281"/>
      <c r="G9" s="281"/>
      <c r="H9" s="281"/>
      <c r="I9" s="281"/>
      <c r="J9" s="281"/>
      <c r="K9" s="281"/>
      <c r="L9" s="281"/>
      <c r="M9" s="281"/>
      <c r="N9" s="281"/>
      <c r="O9" s="281"/>
      <c r="P9" s="281"/>
      <c r="Q9" s="281" t="s">
        <v>5</v>
      </c>
      <c r="R9" s="281" t="s">
        <v>4</v>
      </c>
      <c r="S9" s="281" t="s">
        <v>6</v>
      </c>
      <c r="T9" s="326" t="s">
        <v>7</v>
      </c>
      <c r="U9" s="1"/>
    </row>
    <row r="10" spans="1:21" x14ac:dyDescent="0.3">
      <c r="A10" s="281"/>
      <c r="B10" s="288"/>
      <c r="C10" s="288"/>
      <c r="D10" s="281"/>
      <c r="E10" s="8">
        <v>1</v>
      </c>
      <c r="F10" s="8">
        <v>2</v>
      </c>
      <c r="G10" s="8">
        <v>3</v>
      </c>
      <c r="H10" s="8">
        <v>4</v>
      </c>
      <c r="I10" s="8">
        <v>5</v>
      </c>
      <c r="J10" s="8">
        <v>6</v>
      </c>
      <c r="K10" s="8">
        <v>7</v>
      </c>
      <c r="L10" s="8">
        <v>8</v>
      </c>
      <c r="M10" s="8">
        <v>9</v>
      </c>
      <c r="N10" s="8">
        <v>10</v>
      </c>
      <c r="O10" s="8">
        <v>11</v>
      </c>
      <c r="P10" s="8">
        <v>12</v>
      </c>
      <c r="Q10" s="281"/>
      <c r="R10" s="281"/>
      <c r="S10" s="281"/>
      <c r="T10" s="327"/>
      <c r="U10" s="1"/>
    </row>
    <row r="11" spans="1:21" ht="99.75" customHeight="1" x14ac:dyDescent="0.3">
      <c r="A11" s="265" t="s">
        <v>838</v>
      </c>
      <c r="B11" s="265" t="s">
        <v>131</v>
      </c>
      <c r="C11" s="279" t="s">
        <v>269</v>
      </c>
      <c r="D11" s="9" t="s">
        <v>321</v>
      </c>
      <c r="E11" s="31"/>
      <c r="F11" s="31"/>
      <c r="G11" s="31"/>
      <c r="H11" s="31"/>
      <c r="I11" s="31"/>
      <c r="J11" s="34"/>
      <c r="K11" s="31"/>
      <c r="L11" s="31"/>
      <c r="M11" s="31"/>
      <c r="N11" s="31"/>
      <c r="O11" s="31"/>
      <c r="P11" s="31"/>
      <c r="Q11" s="9" t="s">
        <v>69</v>
      </c>
      <c r="R11" s="9" t="s">
        <v>153</v>
      </c>
      <c r="S11" s="228">
        <v>0</v>
      </c>
      <c r="T11" s="137" t="s">
        <v>933</v>
      </c>
      <c r="U11" s="1"/>
    </row>
    <row r="12" spans="1:21" ht="78" customHeight="1" x14ac:dyDescent="0.3">
      <c r="A12" s="266"/>
      <c r="B12" s="266"/>
      <c r="C12" s="286"/>
      <c r="D12" s="9" t="s">
        <v>47</v>
      </c>
      <c r="E12" s="95"/>
      <c r="F12" s="95"/>
      <c r="G12" s="95"/>
      <c r="H12" s="95"/>
      <c r="I12" s="95"/>
      <c r="J12" s="32"/>
      <c r="K12" s="95"/>
      <c r="L12" s="95"/>
      <c r="M12" s="95"/>
      <c r="N12" s="95"/>
      <c r="O12" s="95"/>
      <c r="P12" s="95"/>
      <c r="Q12" s="9" t="s">
        <v>70</v>
      </c>
      <c r="R12" s="9" t="s">
        <v>143</v>
      </c>
      <c r="S12" s="228">
        <v>0</v>
      </c>
      <c r="T12" s="137" t="s">
        <v>933</v>
      </c>
      <c r="U12" s="1"/>
    </row>
    <row r="13" spans="1:21" ht="131.25" customHeight="1" x14ac:dyDescent="0.3">
      <c r="A13" s="266"/>
      <c r="B13" s="266"/>
      <c r="C13" s="7" t="s">
        <v>20</v>
      </c>
      <c r="D13" s="7" t="s">
        <v>48</v>
      </c>
      <c r="E13" s="31"/>
      <c r="F13" s="31"/>
      <c r="G13" s="31"/>
      <c r="H13" s="31"/>
      <c r="I13" s="31"/>
      <c r="J13" s="31"/>
      <c r="K13" s="31"/>
      <c r="L13" s="31"/>
      <c r="M13" s="31"/>
      <c r="N13" s="31"/>
      <c r="O13" s="31"/>
      <c r="P13" s="31"/>
      <c r="Q13" s="10" t="s">
        <v>71</v>
      </c>
      <c r="R13" s="10" t="s">
        <v>751</v>
      </c>
      <c r="S13" s="85" t="s">
        <v>930</v>
      </c>
      <c r="T13" s="137" t="s">
        <v>996</v>
      </c>
      <c r="U13" s="1"/>
    </row>
    <row r="14" spans="1:21" ht="96" customHeight="1" x14ac:dyDescent="0.3">
      <c r="A14" s="266"/>
      <c r="B14" s="266"/>
      <c r="C14" s="10" t="s">
        <v>22</v>
      </c>
      <c r="D14" s="7" t="s">
        <v>50</v>
      </c>
      <c r="E14" s="31"/>
      <c r="F14" s="31"/>
      <c r="G14" s="31"/>
      <c r="H14" s="31"/>
      <c r="I14" s="31"/>
      <c r="J14" s="34"/>
      <c r="K14" s="31"/>
      <c r="L14" s="31"/>
      <c r="M14" s="31"/>
      <c r="N14" s="31"/>
      <c r="O14" s="31"/>
      <c r="P14" s="31"/>
      <c r="Q14" s="9" t="s">
        <v>73</v>
      </c>
      <c r="R14" s="9" t="s">
        <v>145</v>
      </c>
      <c r="S14" s="228">
        <v>0</v>
      </c>
      <c r="T14" s="137" t="s">
        <v>936</v>
      </c>
      <c r="U14" s="1"/>
    </row>
    <row r="15" spans="1:21" ht="85.5" customHeight="1" x14ac:dyDescent="0.3">
      <c r="A15" s="267"/>
      <c r="B15" s="267"/>
      <c r="C15" s="10" t="s">
        <v>23</v>
      </c>
      <c r="D15" s="7" t="s">
        <v>51</v>
      </c>
      <c r="E15" s="31"/>
      <c r="F15" s="31"/>
      <c r="G15" s="31"/>
      <c r="H15" s="31"/>
      <c r="I15" s="31"/>
      <c r="J15" s="34"/>
      <c r="K15" s="31"/>
      <c r="L15" s="31"/>
      <c r="M15" s="31"/>
      <c r="N15" s="31"/>
      <c r="O15" s="31"/>
      <c r="P15" s="31"/>
      <c r="Q15" s="9" t="s">
        <v>74</v>
      </c>
      <c r="R15" s="10" t="s">
        <v>750</v>
      </c>
      <c r="S15" s="228">
        <v>0</v>
      </c>
      <c r="T15" s="137" t="s">
        <v>936</v>
      </c>
      <c r="U15" s="1"/>
    </row>
    <row r="16" spans="1:21" ht="117.75" customHeight="1" x14ac:dyDescent="0.3">
      <c r="A16" s="266" t="s">
        <v>838</v>
      </c>
      <c r="B16" s="332"/>
      <c r="C16" s="17" t="s">
        <v>331</v>
      </c>
      <c r="D16" s="11" t="s">
        <v>322</v>
      </c>
      <c r="E16" s="153"/>
      <c r="F16" s="153"/>
      <c r="G16" s="153"/>
      <c r="H16" s="153"/>
      <c r="I16" s="153"/>
      <c r="J16" s="153"/>
      <c r="K16" s="27"/>
      <c r="L16" s="27"/>
      <c r="M16" s="27"/>
      <c r="N16" s="27"/>
      <c r="O16" s="27"/>
      <c r="P16" s="27"/>
      <c r="Q16" s="10" t="s">
        <v>339</v>
      </c>
      <c r="R16" s="9" t="s">
        <v>347</v>
      </c>
      <c r="S16" s="229">
        <v>1</v>
      </c>
      <c r="T16" s="145" t="s">
        <v>970</v>
      </c>
      <c r="U16" s="1"/>
    </row>
    <row r="17" spans="1:21" ht="126" x14ac:dyDescent="0.3">
      <c r="A17" s="266"/>
      <c r="B17" s="332"/>
      <c r="C17" s="329" t="s">
        <v>332</v>
      </c>
      <c r="D17" s="11" t="s">
        <v>323</v>
      </c>
      <c r="E17" s="158"/>
      <c r="F17" s="97"/>
      <c r="G17" s="97"/>
      <c r="H17" s="158"/>
      <c r="I17" s="97"/>
      <c r="J17" s="158"/>
      <c r="K17" s="97"/>
      <c r="L17" s="97"/>
      <c r="M17" s="97"/>
      <c r="N17" s="97"/>
      <c r="O17" s="97"/>
      <c r="P17" s="97"/>
      <c r="Q17" s="9" t="s">
        <v>340</v>
      </c>
      <c r="R17" s="9" t="s">
        <v>348</v>
      </c>
      <c r="S17" s="229">
        <v>1</v>
      </c>
      <c r="T17" s="137" t="s">
        <v>971</v>
      </c>
      <c r="U17" s="1"/>
    </row>
    <row r="18" spans="1:21" ht="150" x14ac:dyDescent="0.3">
      <c r="A18" s="266"/>
      <c r="B18" s="332"/>
      <c r="C18" s="330"/>
      <c r="D18" s="7" t="s">
        <v>324</v>
      </c>
      <c r="E18" s="158"/>
      <c r="F18" s="158"/>
      <c r="G18" s="97"/>
      <c r="H18" s="97"/>
      <c r="I18" s="97"/>
      <c r="J18" s="97"/>
      <c r="K18" s="97"/>
      <c r="L18" s="97"/>
      <c r="M18" s="97"/>
      <c r="N18" s="97"/>
      <c r="O18" s="97"/>
      <c r="P18" s="97"/>
      <c r="Q18" s="9" t="s">
        <v>341</v>
      </c>
      <c r="R18" s="9" t="s">
        <v>349</v>
      </c>
      <c r="S18" s="229">
        <v>1</v>
      </c>
      <c r="T18" s="137" t="s">
        <v>972</v>
      </c>
      <c r="U18" s="1"/>
    </row>
    <row r="19" spans="1:21" ht="159.75" customHeight="1" x14ac:dyDescent="0.3">
      <c r="A19" s="267"/>
      <c r="B19" s="333"/>
      <c r="C19" s="331"/>
      <c r="D19" s="7" t="s">
        <v>777</v>
      </c>
      <c r="E19" s="38"/>
      <c r="F19" s="174"/>
      <c r="G19" s="38"/>
      <c r="H19" s="38"/>
      <c r="I19" s="38"/>
      <c r="J19" s="174"/>
      <c r="K19" s="38"/>
      <c r="L19" s="38"/>
      <c r="M19" s="38"/>
      <c r="N19" s="38"/>
      <c r="O19" s="38"/>
      <c r="P19" s="38"/>
      <c r="Q19" s="7" t="s">
        <v>281</v>
      </c>
      <c r="R19" s="7" t="s">
        <v>292</v>
      </c>
      <c r="S19" s="230">
        <v>0.67</v>
      </c>
      <c r="T19" s="137" t="s">
        <v>997</v>
      </c>
      <c r="U19" s="1"/>
    </row>
    <row r="20" spans="1:21" ht="98" x14ac:dyDescent="0.3">
      <c r="A20" s="265" t="s">
        <v>839</v>
      </c>
      <c r="B20" s="265" t="s">
        <v>39</v>
      </c>
      <c r="C20" s="112" t="s">
        <v>333</v>
      </c>
      <c r="D20" s="7" t="s">
        <v>325</v>
      </c>
      <c r="E20" s="153"/>
      <c r="F20" s="153"/>
      <c r="G20" s="153"/>
      <c r="H20" s="153"/>
      <c r="I20" s="153"/>
      <c r="J20" s="153"/>
      <c r="K20" s="27"/>
      <c r="L20" s="27"/>
      <c r="M20" s="27"/>
      <c r="N20" s="27"/>
      <c r="O20" s="27"/>
      <c r="P20" s="27"/>
      <c r="Q20" s="10" t="s">
        <v>342</v>
      </c>
      <c r="R20" s="10" t="s">
        <v>350</v>
      </c>
      <c r="S20" s="229">
        <v>0.9</v>
      </c>
      <c r="T20" s="145" t="s">
        <v>973</v>
      </c>
      <c r="U20" s="1"/>
    </row>
    <row r="21" spans="1:21" ht="137.5" x14ac:dyDescent="0.3">
      <c r="A21" s="266"/>
      <c r="B21" s="266"/>
      <c r="C21" s="19" t="s">
        <v>334</v>
      </c>
      <c r="D21" s="7" t="s">
        <v>326</v>
      </c>
      <c r="E21" s="153"/>
      <c r="F21" s="153"/>
      <c r="G21" s="153"/>
      <c r="H21" s="153"/>
      <c r="I21" s="153"/>
      <c r="J21" s="153"/>
      <c r="K21" s="27"/>
      <c r="L21" s="27"/>
      <c r="M21" s="27"/>
      <c r="N21" s="27"/>
      <c r="O21" s="27"/>
      <c r="P21" s="27"/>
      <c r="Q21" s="10" t="s">
        <v>343</v>
      </c>
      <c r="R21" s="10" t="s">
        <v>926</v>
      </c>
      <c r="S21" s="229">
        <v>0.95</v>
      </c>
      <c r="T21" s="137" t="s">
        <v>974</v>
      </c>
      <c r="U21" s="1"/>
    </row>
    <row r="22" spans="1:21" ht="62.5" x14ac:dyDescent="0.3">
      <c r="A22" s="266"/>
      <c r="B22" s="266"/>
      <c r="C22" s="19" t="s">
        <v>335</v>
      </c>
      <c r="D22" s="11" t="s">
        <v>327</v>
      </c>
      <c r="E22" s="153"/>
      <c r="F22" s="153"/>
      <c r="G22" s="153"/>
      <c r="H22" s="153"/>
      <c r="I22" s="153"/>
      <c r="J22" s="153"/>
      <c r="K22" s="27"/>
      <c r="L22" s="27"/>
      <c r="M22" s="27"/>
      <c r="N22" s="27"/>
      <c r="O22" s="27"/>
      <c r="P22" s="27"/>
      <c r="Q22" s="9" t="s">
        <v>344</v>
      </c>
      <c r="R22" s="9" t="s">
        <v>351</v>
      </c>
      <c r="S22" s="229">
        <v>0.95</v>
      </c>
      <c r="T22" s="137" t="s">
        <v>974</v>
      </c>
      <c r="U22" s="1"/>
    </row>
    <row r="23" spans="1:21" ht="75" x14ac:dyDescent="0.3">
      <c r="A23" s="266"/>
      <c r="B23" s="266"/>
      <c r="C23" s="329" t="s">
        <v>336</v>
      </c>
      <c r="D23" s="11" t="s">
        <v>328</v>
      </c>
      <c r="E23" s="153"/>
      <c r="F23" s="153"/>
      <c r="G23" s="153"/>
      <c r="H23" s="153"/>
      <c r="I23" s="153"/>
      <c r="J23" s="153"/>
      <c r="K23" s="27"/>
      <c r="L23" s="27"/>
      <c r="M23" s="27"/>
      <c r="N23" s="27"/>
      <c r="O23" s="27"/>
      <c r="P23" s="27"/>
      <c r="Q23" s="9" t="s">
        <v>345</v>
      </c>
      <c r="R23" s="9" t="s">
        <v>352</v>
      </c>
      <c r="S23" s="229">
        <v>1</v>
      </c>
      <c r="T23" s="137" t="s">
        <v>975</v>
      </c>
      <c r="U23" s="1"/>
    </row>
    <row r="24" spans="1:21" ht="91.5" customHeight="1" x14ac:dyDescent="0.3">
      <c r="A24" s="266"/>
      <c r="B24" s="266"/>
      <c r="C24" s="331"/>
      <c r="D24" s="7" t="s">
        <v>329</v>
      </c>
      <c r="E24" s="153"/>
      <c r="F24" s="153"/>
      <c r="G24" s="153"/>
      <c r="H24" s="153"/>
      <c r="I24" s="153"/>
      <c r="J24" s="153"/>
      <c r="K24" s="27"/>
      <c r="L24" s="27"/>
      <c r="M24" s="27"/>
      <c r="N24" s="27"/>
      <c r="O24" s="27"/>
      <c r="P24" s="27"/>
      <c r="Q24" s="10" t="s">
        <v>338</v>
      </c>
      <c r="R24" s="9" t="s">
        <v>927</v>
      </c>
      <c r="S24" s="229">
        <v>1</v>
      </c>
      <c r="T24" s="137" t="s">
        <v>975</v>
      </c>
      <c r="U24" s="1"/>
    </row>
    <row r="25" spans="1:21" ht="112.5" x14ac:dyDescent="0.3">
      <c r="A25" s="266"/>
      <c r="B25" s="266"/>
      <c r="C25" s="23" t="s">
        <v>337</v>
      </c>
      <c r="D25" s="7" t="s">
        <v>330</v>
      </c>
      <c r="E25" s="27"/>
      <c r="F25" s="27"/>
      <c r="G25" s="153"/>
      <c r="H25" s="27"/>
      <c r="I25" s="27"/>
      <c r="J25" s="153"/>
      <c r="K25" s="27"/>
      <c r="L25" s="27"/>
      <c r="M25" s="27"/>
      <c r="N25" s="27"/>
      <c r="O25" s="27"/>
      <c r="P25" s="27"/>
      <c r="Q25" s="10" t="s">
        <v>346</v>
      </c>
      <c r="R25" s="9" t="s">
        <v>353</v>
      </c>
      <c r="S25" s="230">
        <v>0.75</v>
      </c>
      <c r="T25" s="137" t="s">
        <v>994</v>
      </c>
      <c r="U25" s="1"/>
    </row>
    <row r="26" spans="1:21" ht="137.25" customHeight="1" x14ac:dyDescent="0.3">
      <c r="A26" s="265" t="s">
        <v>838</v>
      </c>
      <c r="B26" s="265" t="s">
        <v>44</v>
      </c>
      <c r="C26" s="9" t="s">
        <v>129</v>
      </c>
      <c r="D26" s="11" t="s">
        <v>268</v>
      </c>
      <c r="E26" s="34"/>
      <c r="F26" s="34"/>
      <c r="G26" s="34"/>
      <c r="H26" s="34"/>
      <c r="I26" s="34"/>
      <c r="J26" s="34"/>
      <c r="K26" s="31"/>
      <c r="L26" s="31"/>
      <c r="M26" s="31"/>
      <c r="N26" s="31"/>
      <c r="O26" s="31"/>
      <c r="P26" s="31"/>
      <c r="Q26" s="10" t="s">
        <v>112</v>
      </c>
      <c r="R26" s="9" t="s">
        <v>354</v>
      </c>
      <c r="S26" s="229">
        <v>1</v>
      </c>
      <c r="T26" s="137" t="s">
        <v>995</v>
      </c>
      <c r="U26" s="1"/>
    </row>
    <row r="27" spans="1:21" ht="112.5" x14ac:dyDescent="0.3">
      <c r="A27" s="267"/>
      <c r="B27" s="267"/>
      <c r="C27" s="11" t="s">
        <v>46</v>
      </c>
      <c r="D27" s="11" t="s">
        <v>730</v>
      </c>
      <c r="E27" s="31"/>
      <c r="F27" s="31"/>
      <c r="G27" s="31"/>
      <c r="H27" s="31"/>
      <c r="I27" s="31"/>
      <c r="J27" s="31"/>
      <c r="K27" s="31"/>
      <c r="L27" s="31"/>
      <c r="M27" s="31"/>
      <c r="N27" s="31"/>
      <c r="O27" s="31"/>
      <c r="P27" s="31"/>
      <c r="Q27" s="9" t="s">
        <v>89</v>
      </c>
      <c r="R27" s="10" t="s">
        <v>152</v>
      </c>
      <c r="S27" s="228">
        <v>0</v>
      </c>
      <c r="T27" s="137"/>
      <c r="U27" s="1"/>
    </row>
    <row r="30" spans="1:21" x14ac:dyDescent="0.3">
      <c r="A30" s="13" t="s">
        <v>14</v>
      </c>
      <c r="B30" s="1" t="s">
        <v>15</v>
      </c>
      <c r="Q30" s="13" t="s">
        <v>16</v>
      </c>
    </row>
    <row r="32" spans="1:21" x14ac:dyDescent="0.3">
      <c r="A32" s="268" t="s">
        <v>849</v>
      </c>
      <c r="B32" s="269"/>
      <c r="C32" s="270"/>
    </row>
    <row r="33" spans="1:3" x14ac:dyDescent="0.3">
      <c r="A33" s="262" t="s">
        <v>841</v>
      </c>
      <c r="B33" s="262"/>
      <c r="C33" s="20" t="s">
        <v>6</v>
      </c>
    </row>
    <row r="34" spans="1:3" x14ac:dyDescent="0.3">
      <c r="A34" s="263" t="s">
        <v>838</v>
      </c>
      <c r="B34" s="263"/>
      <c r="C34" s="253">
        <f>AVERAGE(S26:S27,S11:S19)</f>
        <v>0.46699999999999997</v>
      </c>
    </row>
    <row r="35" spans="1:3" x14ac:dyDescent="0.3">
      <c r="A35" s="263" t="s">
        <v>839</v>
      </c>
      <c r="B35" s="263"/>
      <c r="C35" s="254">
        <f>AVERAGE(S20:S25)</f>
        <v>0.92499999999999993</v>
      </c>
    </row>
    <row r="36" spans="1:3" x14ac:dyDescent="0.3">
      <c r="A36" s="328" t="s">
        <v>90</v>
      </c>
      <c r="B36" s="328"/>
      <c r="C36" s="82">
        <f>+AVERAGE(C34:C35)</f>
        <v>0.69599999999999995</v>
      </c>
    </row>
  </sheetData>
  <mergeCells count="32">
    <mergeCell ref="B11:B15"/>
    <mergeCell ref="A35:B35"/>
    <mergeCell ref="A36:B36"/>
    <mergeCell ref="B26:B27"/>
    <mergeCell ref="A11:A15"/>
    <mergeCell ref="A16:A19"/>
    <mergeCell ref="A20:A25"/>
    <mergeCell ref="A34:B34"/>
    <mergeCell ref="A33:B33"/>
    <mergeCell ref="A32:C32"/>
    <mergeCell ref="C17:C19"/>
    <mergeCell ref="C23:C24"/>
    <mergeCell ref="B16:B19"/>
    <mergeCell ref="B20:B25"/>
    <mergeCell ref="A26:A27"/>
    <mergeCell ref="C11:C12"/>
    <mergeCell ref="A1:A4"/>
    <mergeCell ref="B1:R1"/>
    <mergeCell ref="B2:R2"/>
    <mergeCell ref="B3:R4"/>
    <mergeCell ref="T9:T10"/>
    <mergeCell ref="S9:S10"/>
    <mergeCell ref="S1:T1"/>
    <mergeCell ref="S2:T2"/>
    <mergeCell ref="S3:T4"/>
    <mergeCell ref="R9:R10"/>
    <mergeCell ref="E9:P9"/>
    <mergeCell ref="Q9:Q10"/>
    <mergeCell ref="A9:A10"/>
    <mergeCell ref="B9:B10"/>
    <mergeCell ref="C9:C10"/>
    <mergeCell ref="D9:D10"/>
  </mergeCells>
  <pageMargins left="0.70866141732283472" right="0.70866141732283472" top="0.74803149606299213" bottom="0.74803149606299213" header="0.31496062992125984" footer="0.31496062992125984"/>
  <pageSetup paperSize="9" scale="75" orientation="landscape" r:id="rId1"/>
  <drawing r:id="rId2"/>
  <legacyDrawing r:id="rId3"/>
  <oleObjects>
    <mc:AlternateContent xmlns:mc="http://schemas.openxmlformats.org/markup-compatibility/2006">
      <mc:Choice Requires="x14">
        <oleObject progId="Visio.Drawing.11" shapeId="6145" r:id="rId4">
          <objectPr defaultSize="0" autoPict="0" r:id="rId5">
            <anchor moveWithCells="1" sizeWithCells="1">
              <from>
                <xdr:col>0</xdr:col>
                <xdr:colOff>38100</xdr:colOff>
                <xdr:row>0</xdr:row>
                <xdr:rowOff>57150</xdr:rowOff>
              </from>
              <to>
                <xdr:col>1</xdr:col>
                <xdr:colOff>2279650</xdr:colOff>
                <xdr:row>3</xdr:row>
                <xdr:rowOff>114300</xdr:rowOff>
              </to>
            </anchor>
          </objectPr>
        </oleObject>
      </mc:Choice>
      <mc:Fallback>
        <oleObject progId="Visio.Drawing.11" shapeId="6145"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V38"/>
  <sheetViews>
    <sheetView zoomScale="80" zoomScaleNormal="80" workbookViewId="0">
      <pane xSplit="3" ySplit="9" topLeftCell="D10" activePane="bottomRight" state="frozen"/>
      <selection pane="topRight" activeCell="D1" sqref="D1"/>
      <selection pane="bottomLeft" activeCell="A10" sqref="A10"/>
      <selection pane="bottomRight" activeCell="R6" sqref="R6"/>
    </sheetView>
  </sheetViews>
  <sheetFormatPr baseColWidth="10" defaultColWidth="11.453125" defaultRowHeight="14" x14ac:dyDescent="0.3"/>
  <cols>
    <col min="1" max="1" width="26.26953125" style="1" customWidth="1"/>
    <col min="2" max="2" width="34.7265625" style="1" customWidth="1"/>
    <col min="3" max="3" width="18" style="1" customWidth="1"/>
    <col min="4" max="4" width="16.7265625" style="1" customWidth="1"/>
    <col min="5" max="13" width="2" style="1" bestFit="1" customWidth="1"/>
    <col min="14" max="16" width="2.7265625" style="1" customWidth="1"/>
    <col min="17" max="17" width="14.26953125" style="1" customWidth="1"/>
    <col min="18" max="18" width="14.81640625" style="1" customWidth="1"/>
    <col min="19" max="19" width="14.26953125" style="1" customWidth="1"/>
    <col min="20" max="20" width="19.7265625" style="1" bestFit="1" customWidth="1"/>
    <col min="21" max="21" width="34.54296875" style="1" customWidth="1"/>
    <col min="22" max="16384" width="11.453125" style="1"/>
  </cols>
  <sheetData>
    <row r="1" spans="1:21" ht="25.5" customHeight="1" x14ac:dyDescent="0.3">
      <c r="A1" s="289"/>
      <c r="B1" s="292" t="s">
        <v>10</v>
      </c>
      <c r="C1" s="293"/>
      <c r="D1" s="293"/>
      <c r="E1" s="293"/>
      <c r="F1" s="293"/>
      <c r="G1" s="293"/>
      <c r="H1" s="293"/>
      <c r="I1" s="293"/>
      <c r="J1" s="293"/>
      <c r="K1" s="293"/>
      <c r="L1" s="293"/>
      <c r="M1" s="293"/>
      <c r="N1" s="293"/>
      <c r="O1" s="293"/>
      <c r="P1" s="293"/>
      <c r="Q1" s="293"/>
      <c r="R1" s="294"/>
      <c r="S1" s="277" t="s">
        <v>11</v>
      </c>
      <c r="T1" s="277"/>
      <c r="U1" s="136"/>
    </row>
    <row r="2" spans="1:21" ht="25.5" customHeight="1" x14ac:dyDescent="0.3">
      <c r="A2" s="290"/>
      <c r="B2" s="292" t="s">
        <v>9</v>
      </c>
      <c r="C2" s="293"/>
      <c r="D2" s="293"/>
      <c r="E2" s="293"/>
      <c r="F2" s="293"/>
      <c r="G2" s="293"/>
      <c r="H2" s="293"/>
      <c r="I2" s="293"/>
      <c r="J2" s="293"/>
      <c r="K2" s="293"/>
      <c r="L2" s="293"/>
      <c r="M2" s="293"/>
      <c r="N2" s="293"/>
      <c r="O2" s="293"/>
      <c r="P2" s="293"/>
      <c r="Q2" s="293"/>
      <c r="R2" s="294"/>
      <c r="S2" s="277" t="s">
        <v>12</v>
      </c>
      <c r="T2" s="277"/>
      <c r="U2" s="136"/>
    </row>
    <row r="3" spans="1:21" ht="14.25" customHeight="1" x14ac:dyDescent="0.3">
      <c r="A3" s="290"/>
      <c r="B3" s="295" t="s">
        <v>0</v>
      </c>
      <c r="C3" s="296"/>
      <c r="D3" s="296"/>
      <c r="E3" s="296"/>
      <c r="F3" s="296"/>
      <c r="G3" s="296"/>
      <c r="H3" s="296"/>
      <c r="I3" s="296"/>
      <c r="J3" s="296"/>
      <c r="K3" s="296"/>
      <c r="L3" s="296"/>
      <c r="M3" s="296"/>
      <c r="N3" s="296"/>
      <c r="O3" s="296"/>
      <c r="P3" s="296"/>
      <c r="Q3" s="296"/>
      <c r="R3" s="297"/>
      <c r="S3" s="277" t="s">
        <v>13</v>
      </c>
      <c r="T3" s="277"/>
      <c r="U3" s="136"/>
    </row>
    <row r="4" spans="1:21" x14ac:dyDescent="0.3">
      <c r="A4" s="291"/>
      <c r="B4" s="298"/>
      <c r="C4" s="299"/>
      <c r="D4" s="299"/>
      <c r="E4" s="299"/>
      <c r="F4" s="299"/>
      <c r="G4" s="299"/>
      <c r="H4" s="299"/>
      <c r="I4" s="299"/>
      <c r="J4" s="299"/>
      <c r="K4" s="299"/>
      <c r="L4" s="299"/>
      <c r="M4" s="299"/>
      <c r="N4" s="299"/>
      <c r="O4" s="299"/>
      <c r="P4" s="299"/>
      <c r="Q4" s="299"/>
      <c r="R4" s="300"/>
      <c r="S4" s="277"/>
      <c r="T4" s="277"/>
      <c r="U4" s="136"/>
    </row>
    <row r="6" spans="1:21" x14ac:dyDescent="0.3">
      <c r="A6" s="3" t="s">
        <v>721</v>
      </c>
      <c r="C6" s="13"/>
      <c r="D6" s="3"/>
      <c r="E6" s="3"/>
      <c r="F6" s="3"/>
      <c r="G6" s="3"/>
      <c r="H6" s="3"/>
      <c r="I6" s="3"/>
      <c r="J6" s="3"/>
      <c r="K6" s="3"/>
      <c r="L6" s="3"/>
      <c r="M6" s="3"/>
      <c r="N6" s="3"/>
      <c r="O6" s="3"/>
      <c r="P6" s="3"/>
      <c r="Q6" s="3"/>
      <c r="R6" s="4" t="s">
        <v>1237</v>
      </c>
    </row>
    <row r="7" spans="1:21" x14ac:dyDescent="0.3">
      <c r="A7" s="5" t="s">
        <v>848</v>
      </c>
      <c r="D7" s="5"/>
      <c r="E7" s="5"/>
      <c r="F7" s="5"/>
      <c r="G7" s="5"/>
      <c r="H7" s="5"/>
      <c r="I7" s="5"/>
      <c r="J7" s="5"/>
      <c r="K7" s="5"/>
      <c r="L7" s="5"/>
      <c r="M7" s="5"/>
      <c r="N7" s="5"/>
      <c r="O7" s="5"/>
      <c r="P7" s="5"/>
      <c r="Q7" s="5"/>
      <c r="R7" s="5"/>
    </row>
    <row r="8" spans="1:21" ht="15" customHeight="1" x14ac:dyDescent="0.3">
      <c r="A8" s="281" t="s">
        <v>841</v>
      </c>
      <c r="B8" s="287" t="s">
        <v>2</v>
      </c>
      <c r="C8" s="287" t="s">
        <v>17</v>
      </c>
      <c r="D8" s="281" t="s">
        <v>3</v>
      </c>
      <c r="E8" s="281" t="s">
        <v>8</v>
      </c>
      <c r="F8" s="281"/>
      <c r="G8" s="281"/>
      <c r="H8" s="281"/>
      <c r="I8" s="281"/>
      <c r="J8" s="281"/>
      <c r="K8" s="281"/>
      <c r="L8" s="281"/>
      <c r="M8" s="281"/>
      <c r="N8" s="281"/>
      <c r="O8" s="281"/>
      <c r="P8" s="281"/>
      <c r="Q8" s="281" t="s">
        <v>5</v>
      </c>
      <c r="R8" s="281" t="s">
        <v>141</v>
      </c>
      <c r="S8" s="287" t="s">
        <v>6</v>
      </c>
      <c r="T8" s="334" t="s">
        <v>7</v>
      </c>
    </row>
    <row r="9" spans="1:21" ht="15" customHeight="1" x14ac:dyDescent="0.3">
      <c r="A9" s="281"/>
      <c r="B9" s="288"/>
      <c r="C9" s="288"/>
      <c r="D9" s="281"/>
      <c r="E9" s="8">
        <v>1</v>
      </c>
      <c r="F9" s="8">
        <v>2</v>
      </c>
      <c r="G9" s="8">
        <v>3</v>
      </c>
      <c r="H9" s="8">
        <v>4</v>
      </c>
      <c r="I9" s="8">
        <v>5</v>
      </c>
      <c r="J9" s="8">
        <v>6</v>
      </c>
      <c r="K9" s="8">
        <v>7</v>
      </c>
      <c r="L9" s="8">
        <v>8</v>
      </c>
      <c r="M9" s="8">
        <v>9</v>
      </c>
      <c r="N9" s="8">
        <v>10</v>
      </c>
      <c r="O9" s="8">
        <v>11</v>
      </c>
      <c r="P9" s="8">
        <v>12</v>
      </c>
      <c r="Q9" s="281"/>
      <c r="R9" s="281"/>
      <c r="S9" s="288"/>
      <c r="T9" s="335"/>
    </row>
    <row r="10" spans="1:21" ht="100" x14ac:dyDescent="0.3">
      <c r="A10" s="279" t="s">
        <v>838</v>
      </c>
      <c r="B10" s="279" t="s">
        <v>131</v>
      </c>
      <c r="C10" s="279" t="s">
        <v>763</v>
      </c>
      <c r="D10" s="9" t="s">
        <v>259</v>
      </c>
      <c r="E10" s="31"/>
      <c r="F10" s="31"/>
      <c r="G10" s="31"/>
      <c r="H10" s="31"/>
      <c r="I10" s="31"/>
      <c r="J10" s="34"/>
      <c r="K10" s="31"/>
      <c r="L10" s="31"/>
      <c r="M10" s="31"/>
      <c r="N10" s="31"/>
      <c r="O10" s="31"/>
      <c r="P10" s="31"/>
      <c r="Q10" s="9" t="s">
        <v>69</v>
      </c>
      <c r="R10" s="9" t="s">
        <v>153</v>
      </c>
      <c r="S10" s="229">
        <v>1</v>
      </c>
      <c r="T10" s="142" t="s">
        <v>939</v>
      </c>
    </row>
    <row r="11" spans="1:21" ht="87.5" x14ac:dyDescent="0.3">
      <c r="A11" s="286"/>
      <c r="B11" s="286"/>
      <c r="C11" s="286"/>
      <c r="D11" s="9" t="s">
        <v>764</v>
      </c>
      <c r="E11" s="95"/>
      <c r="F11" s="95"/>
      <c r="G11" s="95"/>
      <c r="H11" s="95"/>
      <c r="I11" s="95"/>
      <c r="J11" s="32"/>
      <c r="K11" s="95"/>
      <c r="L11" s="95"/>
      <c r="M11" s="95"/>
      <c r="N11" s="95"/>
      <c r="O11" s="95"/>
      <c r="P11" s="95"/>
      <c r="Q11" s="9" t="s">
        <v>70</v>
      </c>
      <c r="R11" s="9" t="s">
        <v>143</v>
      </c>
      <c r="S11" s="229">
        <v>1</v>
      </c>
      <c r="T11" s="142"/>
    </row>
    <row r="12" spans="1:21" ht="125" x14ac:dyDescent="0.3">
      <c r="A12" s="286"/>
      <c r="B12" s="286"/>
      <c r="C12" s="7" t="s">
        <v>20</v>
      </c>
      <c r="D12" s="7" t="s">
        <v>48</v>
      </c>
      <c r="E12" s="31"/>
      <c r="F12" s="31"/>
      <c r="G12" s="31"/>
      <c r="H12" s="31"/>
      <c r="I12" s="31"/>
      <c r="J12" s="34"/>
      <c r="K12" s="31"/>
      <c r="L12" s="31"/>
      <c r="M12" s="31"/>
      <c r="N12" s="31"/>
      <c r="O12" s="31"/>
      <c r="P12" s="31"/>
      <c r="Q12" s="10" t="s">
        <v>71</v>
      </c>
      <c r="R12" s="10" t="s">
        <v>146</v>
      </c>
      <c r="S12" s="229">
        <v>1</v>
      </c>
      <c r="T12" s="142"/>
    </row>
    <row r="13" spans="1:21" ht="75" x14ac:dyDescent="0.3">
      <c r="A13" s="286"/>
      <c r="B13" s="286"/>
      <c r="C13" s="10" t="s">
        <v>22</v>
      </c>
      <c r="D13" s="7" t="s">
        <v>50</v>
      </c>
      <c r="E13" s="31"/>
      <c r="F13" s="31"/>
      <c r="G13" s="31"/>
      <c r="H13" s="31"/>
      <c r="I13" s="31"/>
      <c r="J13" s="34"/>
      <c r="K13" s="31"/>
      <c r="L13" s="31"/>
      <c r="M13" s="31"/>
      <c r="N13" s="31"/>
      <c r="O13" s="31"/>
      <c r="P13" s="31"/>
      <c r="Q13" s="9" t="s">
        <v>805</v>
      </c>
      <c r="R13" s="9" t="s">
        <v>145</v>
      </c>
      <c r="S13" s="228">
        <v>0</v>
      </c>
      <c r="T13" s="142" t="s">
        <v>932</v>
      </c>
    </row>
    <row r="14" spans="1:21" ht="89.25" customHeight="1" x14ac:dyDescent="0.3">
      <c r="A14" s="280"/>
      <c r="B14" s="280"/>
      <c r="C14" s="10" t="s">
        <v>23</v>
      </c>
      <c r="D14" s="7" t="s">
        <v>51</v>
      </c>
      <c r="E14" s="31"/>
      <c r="F14" s="31"/>
      <c r="G14" s="31"/>
      <c r="H14" s="31"/>
      <c r="I14" s="31"/>
      <c r="J14" s="34"/>
      <c r="K14" s="31"/>
      <c r="L14" s="31"/>
      <c r="M14" s="31"/>
      <c r="N14" s="31"/>
      <c r="O14" s="31"/>
      <c r="P14" s="31"/>
      <c r="Q14" s="9" t="s">
        <v>74</v>
      </c>
      <c r="R14" s="10" t="s">
        <v>751</v>
      </c>
      <c r="S14" s="228">
        <v>0</v>
      </c>
      <c r="T14" s="142" t="s">
        <v>932</v>
      </c>
    </row>
    <row r="15" spans="1:21" ht="165" customHeight="1" x14ac:dyDescent="0.3">
      <c r="A15" s="11" t="s">
        <v>838</v>
      </c>
      <c r="B15" s="11" t="s">
        <v>34</v>
      </c>
      <c r="C15" s="11" t="s">
        <v>270</v>
      </c>
      <c r="D15" s="7" t="s">
        <v>765</v>
      </c>
      <c r="E15" s="36"/>
      <c r="F15" s="36"/>
      <c r="G15" s="36"/>
      <c r="H15" s="36"/>
      <c r="I15" s="36"/>
      <c r="J15" s="168"/>
      <c r="K15" s="36"/>
      <c r="L15" s="36"/>
      <c r="M15" s="36"/>
      <c r="N15" s="36"/>
      <c r="O15" s="36"/>
      <c r="P15" s="36"/>
      <c r="Q15" s="7" t="s">
        <v>281</v>
      </c>
      <c r="R15" s="7" t="s">
        <v>292</v>
      </c>
      <c r="S15" s="229">
        <v>1</v>
      </c>
      <c r="T15" s="54"/>
    </row>
    <row r="16" spans="1:21" ht="151.5" customHeight="1" x14ac:dyDescent="0.3">
      <c r="A16" s="279" t="s">
        <v>839</v>
      </c>
      <c r="B16" s="318" t="s">
        <v>39</v>
      </c>
      <c r="C16" s="11" t="s">
        <v>271</v>
      </c>
      <c r="D16" s="11" t="s">
        <v>260</v>
      </c>
      <c r="E16" s="168"/>
      <c r="F16" s="168"/>
      <c r="G16" s="168"/>
      <c r="H16" s="168"/>
      <c r="I16" s="168"/>
      <c r="J16" s="168"/>
      <c r="K16" s="36"/>
      <c r="L16" s="36"/>
      <c r="M16" s="36"/>
      <c r="N16" s="36"/>
      <c r="O16" s="36"/>
      <c r="P16" s="36"/>
      <c r="Q16" s="11" t="s">
        <v>282</v>
      </c>
      <c r="R16" s="11" t="s">
        <v>293</v>
      </c>
      <c r="S16" s="229">
        <v>0.9</v>
      </c>
      <c r="T16" s="142"/>
    </row>
    <row r="17" spans="1:22" ht="167.25" customHeight="1" x14ac:dyDescent="0.3">
      <c r="A17" s="286"/>
      <c r="B17" s="319"/>
      <c r="C17" s="11" t="s">
        <v>272</v>
      </c>
      <c r="D17" s="11" t="s">
        <v>261</v>
      </c>
      <c r="E17" s="168"/>
      <c r="F17" s="168"/>
      <c r="G17" s="168"/>
      <c r="H17" s="168"/>
      <c r="I17" s="168"/>
      <c r="J17" s="168"/>
      <c r="K17" s="36"/>
      <c r="L17" s="36"/>
      <c r="M17" s="36"/>
      <c r="N17" s="36"/>
      <c r="O17" s="36"/>
      <c r="P17" s="36"/>
      <c r="Q17" s="11" t="s">
        <v>283</v>
      </c>
      <c r="R17" s="11" t="s">
        <v>294</v>
      </c>
      <c r="S17" s="229">
        <v>0.85</v>
      </c>
      <c r="T17" s="142" t="s">
        <v>1026</v>
      </c>
    </row>
    <row r="18" spans="1:22" ht="147.75" customHeight="1" x14ac:dyDescent="0.3">
      <c r="A18" s="286"/>
      <c r="B18" s="319"/>
      <c r="C18" s="7" t="s">
        <v>1027</v>
      </c>
      <c r="D18" s="7" t="s">
        <v>1028</v>
      </c>
      <c r="E18" s="168"/>
      <c r="F18" s="168"/>
      <c r="G18" s="168"/>
      <c r="H18" s="168"/>
      <c r="I18" s="168"/>
      <c r="J18" s="168"/>
      <c r="K18" s="36"/>
      <c r="L18" s="36"/>
      <c r="M18" s="36"/>
      <c r="N18" s="36"/>
      <c r="O18" s="36"/>
      <c r="P18" s="36"/>
      <c r="Q18" s="11" t="s">
        <v>284</v>
      </c>
      <c r="R18" s="11" t="s">
        <v>295</v>
      </c>
      <c r="S18" s="229">
        <v>1</v>
      </c>
      <c r="T18" s="142"/>
    </row>
    <row r="19" spans="1:22" ht="162.5" x14ac:dyDescent="0.3">
      <c r="A19" s="286"/>
      <c r="B19" s="319"/>
      <c r="C19" s="7" t="s">
        <v>273</v>
      </c>
      <c r="D19" s="7" t="s">
        <v>262</v>
      </c>
      <c r="E19" s="36"/>
      <c r="F19" s="36"/>
      <c r="G19" s="36"/>
      <c r="H19" s="36"/>
      <c r="I19" s="36"/>
      <c r="J19" s="168"/>
      <c r="K19" s="36"/>
      <c r="L19" s="36"/>
      <c r="M19" s="36"/>
      <c r="N19" s="36"/>
      <c r="O19" s="36"/>
      <c r="P19" s="36"/>
      <c r="Q19" s="7" t="s">
        <v>285</v>
      </c>
      <c r="R19" s="7" t="s">
        <v>296</v>
      </c>
      <c r="S19" s="229">
        <v>1</v>
      </c>
      <c r="T19" s="142"/>
    </row>
    <row r="20" spans="1:22" ht="120" customHeight="1" x14ac:dyDescent="0.3">
      <c r="A20" s="286"/>
      <c r="B20" s="319"/>
      <c r="C20" s="11" t="s">
        <v>274</v>
      </c>
      <c r="D20" s="11" t="s">
        <v>263</v>
      </c>
      <c r="E20" s="168"/>
      <c r="F20" s="168"/>
      <c r="G20" s="168"/>
      <c r="H20" s="168"/>
      <c r="I20" s="168"/>
      <c r="J20" s="168"/>
      <c r="K20" s="36"/>
      <c r="L20" s="36"/>
      <c r="M20" s="36"/>
      <c r="N20" s="36"/>
      <c r="O20" s="36"/>
      <c r="P20" s="36"/>
      <c r="Q20" s="11" t="s">
        <v>286</v>
      </c>
      <c r="R20" s="11" t="s">
        <v>297</v>
      </c>
      <c r="S20" s="229">
        <v>1</v>
      </c>
      <c r="T20" s="142"/>
    </row>
    <row r="21" spans="1:22" ht="139.5" customHeight="1" x14ac:dyDescent="0.3">
      <c r="A21" s="286"/>
      <c r="B21" s="319"/>
      <c r="C21" s="11" t="s">
        <v>275</v>
      </c>
      <c r="D21" s="11" t="s">
        <v>264</v>
      </c>
      <c r="E21" s="168"/>
      <c r="F21" s="168"/>
      <c r="G21" s="168"/>
      <c r="H21" s="168"/>
      <c r="I21" s="168"/>
      <c r="J21" s="168"/>
      <c r="K21" s="36"/>
      <c r="L21" s="36"/>
      <c r="M21" s="36"/>
      <c r="N21" s="36"/>
      <c r="O21" s="36"/>
      <c r="P21" s="36"/>
      <c r="Q21" s="11" t="s">
        <v>287</v>
      </c>
      <c r="R21" s="11" t="s">
        <v>298</v>
      </c>
      <c r="S21" s="229">
        <v>1</v>
      </c>
      <c r="T21" s="142"/>
    </row>
    <row r="22" spans="1:22" ht="166.5" customHeight="1" x14ac:dyDescent="0.3">
      <c r="A22" s="286"/>
      <c r="B22" s="336"/>
      <c r="C22" s="11" t="s">
        <v>276</v>
      </c>
      <c r="D22" s="55" t="s">
        <v>265</v>
      </c>
      <c r="E22" s="168"/>
      <c r="F22" s="168"/>
      <c r="G22" s="168"/>
      <c r="H22" s="168"/>
      <c r="I22" s="168"/>
      <c r="J22" s="168"/>
      <c r="K22" s="36"/>
      <c r="L22" s="36"/>
      <c r="M22" s="36"/>
      <c r="N22" s="36"/>
      <c r="O22" s="36"/>
      <c r="P22" s="36"/>
      <c r="Q22" s="11" t="s">
        <v>288</v>
      </c>
      <c r="R22" s="11" t="s">
        <v>299</v>
      </c>
      <c r="S22" s="229">
        <v>1</v>
      </c>
      <c r="T22" s="142"/>
    </row>
    <row r="23" spans="1:22" ht="148.5" customHeight="1" x14ac:dyDescent="0.3">
      <c r="A23" s="286"/>
      <c r="B23" s="318" t="s">
        <v>39</v>
      </c>
      <c r="C23" s="23" t="s">
        <v>277</v>
      </c>
      <c r="D23" s="11" t="s">
        <v>238</v>
      </c>
      <c r="E23" s="36"/>
      <c r="F23" s="36"/>
      <c r="G23" s="36"/>
      <c r="H23" s="36"/>
      <c r="I23" s="36"/>
      <c r="J23" s="168"/>
      <c r="K23" s="36"/>
      <c r="L23" s="36"/>
      <c r="M23" s="36"/>
      <c r="N23" s="36"/>
      <c r="O23" s="36"/>
      <c r="P23" s="36"/>
      <c r="Q23" s="11" t="s">
        <v>289</v>
      </c>
      <c r="R23" s="11" t="s">
        <v>300</v>
      </c>
      <c r="S23" s="229">
        <v>1</v>
      </c>
      <c r="T23" s="142"/>
    </row>
    <row r="24" spans="1:22" ht="89.25" customHeight="1" x14ac:dyDescent="0.3">
      <c r="A24" s="280"/>
      <c r="B24" s="336"/>
      <c r="C24" s="11" t="s">
        <v>278</v>
      </c>
      <c r="D24" s="11" t="s">
        <v>266</v>
      </c>
      <c r="E24" s="168"/>
      <c r="F24" s="168"/>
      <c r="G24" s="168"/>
      <c r="H24" s="168"/>
      <c r="I24" s="168"/>
      <c r="J24" s="168"/>
      <c r="K24" s="36"/>
      <c r="L24" s="36"/>
      <c r="M24" s="36"/>
      <c r="N24" s="36"/>
      <c r="O24" s="36"/>
      <c r="P24" s="36"/>
      <c r="Q24" s="7" t="s">
        <v>290</v>
      </c>
      <c r="R24" s="7" t="s">
        <v>301</v>
      </c>
      <c r="S24" s="229">
        <v>1</v>
      </c>
      <c r="T24" s="142"/>
    </row>
    <row r="25" spans="1:22" ht="141.75" customHeight="1" x14ac:dyDescent="0.3">
      <c r="A25" s="279" t="s">
        <v>838</v>
      </c>
      <c r="B25" s="279" t="s">
        <v>280</v>
      </c>
      <c r="C25" s="11" t="s">
        <v>279</v>
      </c>
      <c r="D25" s="11" t="s">
        <v>267</v>
      </c>
      <c r="E25" s="36"/>
      <c r="F25" s="36"/>
      <c r="G25" s="168"/>
      <c r="H25" s="36"/>
      <c r="I25" s="36"/>
      <c r="J25" s="168"/>
      <c r="K25" s="36"/>
      <c r="L25" s="36"/>
      <c r="M25" s="36"/>
      <c r="N25" s="36"/>
      <c r="O25" s="36"/>
      <c r="P25" s="36"/>
      <c r="Q25" s="11" t="s">
        <v>291</v>
      </c>
      <c r="R25" s="11" t="s">
        <v>302</v>
      </c>
      <c r="S25" s="229">
        <v>1</v>
      </c>
      <c r="T25" s="142"/>
    </row>
    <row r="26" spans="1:22" ht="135.75" customHeight="1" x14ac:dyDescent="0.3">
      <c r="A26" s="286"/>
      <c r="B26" s="286"/>
      <c r="C26" s="9" t="s">
        <v>129</v>
      </c>
      <c r="D26" s="11" t="s">
        <v>268</v>
      </c>
      <c r="E26" s="31"/>
      <c r="F26" s="31"/>
      <c r="G26" s="34"/>
      <c r="H26" s="31"/>
      <c r="I26" s="31"/>
      <c r="J26" s="34"/>
      <c r="K26" s="31"/>
      <c r="L26" s="31"/>
      <c r="M26" s="31"/>
      <c r="N26" s="31"/>
      <c r="O26" s="31"/>
      <c r="P26" s="31"/>
      <c r="Q26" s="10" t="s">
        <v>112</v>
      </c>
      <c r="R26" s="9" t="s">
        <v>150</v>
      </c>
      <c r="S26" s="233">
        <v>1</v>
      </c>
      <c r="T26" s="142"/>
    </row>
    <row r="27" spans="1:22" ht="167.25" customHeight="1" x14ac:dyDescent="0.3">
      <c r="A27" s="280"/>
      <c r="B27" s="280"/>
      <c r="C27" s="11" t="s">
        <v>46</v>
      </c>
      <c r="D27" s="11" t="s">
        <v>725</v>
      </c>
      <c r="E27" s="34"/>
      <c r="F27" s="34"/>
      <c r="G27" s="34"/>
      <c r="H27" s="34"/>
      <c r="I27" s="34"/>
      <c r="J27" s="34"/>
      <c r="K27" s="31"/>
      <c r="L27" s="31"/>
      <c r="M27" s="31"/>
      <c r="N27" s="31"/>
      <c r="O27" s="31"/>
      <c r="P27" s="31"/>
      <c r="Q27" s="9" t="s">
        <v>89</v>
      </c>
      <c r="R27" s="10" t="s">
        <v>152</v>
      </c>
      <c r="S27" s="229">
        <v>1</v>
      </c>
      <c r="T27" s="142"/>
    </row>
    <row r="30" spans="1:22" x14ac:dyDescent="0.3">
      <c r="A30" s="13" t="s">
        <v>14</v>
      </c>
      <c r="B30" s="1" t="s">
        <v>15</v>
      </c>
      <c r="Q30" s="13" t="s">
        <v>16</v>
      </c>
      <c r="V30" s="139">
        <f>+S27+S26+S25</f>
        <v>3</v>
      </c>
    </row>
    <row r="32" spans="1:22" x14ac:dyDescent="0.3">
      <c r="A32" s="268" t="s">
        <v>837</v>
      </c>
      <c r="B32" s="269"/>
      <c r="C32" s="270"/>
      <c r="E32" s="12"/>
    </row>
    <row r="33" spans="1:5" x14ac:dyDescent="0.3">
      <c r="A33" s="262" t="s">
        <v>841</v>
      </c>
      <c r="B33" s="262"/>
      <c r="C33" s="20" t="s">
        <v>6</v>
      </c>
      <c r="E33" s="12"/>
    </row>
    <row r="34" spans="1:5" ht="15" customHeight="1" x14ac:dyDescent="0.3">
      <c r="A34" s="263" t="s">
        <v>839</v>
      </c>
      <c r="B34" s="263"/>
      <c r="C34" s="255">
        <f>AVERAGE(S16,S17,S18,S19,S20,S21,S22,S23,S24)</f>
        <v>0.97222222222222221</v>
      </c>
      <c r="E34" s="12"/>
    </row>
    <row r="35" spans="1:5" ht="15" customHeight="1" x14ac:dyDescent="0.3">
      <c r="A35" s="263" t="s">
        <v>838</v>
      </c>
      <c r="B35" s="263"/>
      <c r="C35" s="256">
        <f>AVERAGE(S25:S27,S15,S10:S14)</f>
        <v>0.77777777777777779</v>
      </c>
      <c r="E35" s="12"/>
    </row>
    <row r="36" spans="1:5" ht="15" customHeight="1" x14ac:dyDescent="0.3">
      <c r="A36" s="264" t="s">
        <v>90</v>
      </c>
      <c r="B36" s="264"/>
      <c r="C36" s="82">
        <f>AVERAGE(C34,C35)</f>
        <v>0.875</v>
      </c>
      <c r="E36" s="14"/>
    </row>
    <row r="37" spans="1:5" ht="15" customHeight="1" x14ac:dyDescent="0.3">
      <c r="E37" s="12"/>
    </row>
    <row r="38" spans="1:5" x14ac:dyDescent="0.3">
      <c r="E38" s="12"/>
    </row>
  </sheetData>
  <mergeCells count="29">
    <mergeCell ref="A36:B36"/>
    <mergeCell ref="C10:C11"/>
    <mergeCell ref="B10:B14"/>
    <mergeCell ref="B16:B22"/>
    <mergeCell ref="B25:B27"/>
    <mergeCell ref="A10:A14"/>
    <mergeCell ref="A16:A24"/>
    <mergeCell ref="A25:A27"/>
    <mergeCell ref="A32:C32"/>
    <mergeCell ref="A33:B33"/>
    <mergeCell ref="A34:B34"/>
    <mergeCell ref="S1:T1"/>
    <mergeCell ref="S2:T2"/>
    <mergeCell ref="S3:T4"/>
    <mergeCell ref="A1:A4"/>
    <mergeCell ref="B1:R1"/>
    <mergeCell ref="B2:R2"/>
    <mergeCell ref="B3:R4"/>
    <mergeCell ref="C8:C9"/>
    <mergeCell ref="E8:P8"/>
    <mergeCell ref="A35:B35"/>
    <mergeCell ref="T8:T9"/>
    <mergeCell ref="R8:R9"/>
    <mergeCell ref="A8:A9"/>
    <mergeCell ref="B8:B9"/>
    <mergeCell ref="B23:B24"/>
    <mergeCell ref="D8:D9"/>
    <mergeCell ref="S8:S9"/>
    <mergeCell ref="Q8:Q9"/>
  </mergeCells>
  <pageMargins left="0.70866141732283472" right="0.70866141732283472" top="0.74803149606299213" bottom="0.74803149606299213" header="0.31496062992125984" footer="0.31496062992125984"/>
  <pageSetup scale="75" orientation="landscape" r:id="rId1"/>
  <drawing r:id="rId2"/>
  <legacyDrawing r:id="rId3"/>
  <oleObjects>
    <mc:AlternateContent xmlns:mc="http://schemas.openxmlformats.org/markup-compatibility/2006">
      <mc:Choice Requires="x14">
        <oleObject progId="Visio.Drawing.11" shapeId="7169" r:id="rId4">
          <objectPr defaultSize="0" autoPict="0" r:id="rId5">
            <anchor moveWithCells="1" sizeWithCells="1">
              <from>
                <xdr:col>0</xdr:col>
                <xdr:colOff>38100</xdr:colOff>
                <xdr:row>0</xdr:row>
                <xdr:rowOff>57150</xdr:rowOff>
              </from>
              <to>
                <xdr:col>1</xdr:col>
                <xdr:colOff>2279650</xdr:colOff>
                <xdr:row>3</xdr:row>
                <xdr:rowOff>114300</xdr:rowOff>
              </to>
            </anchor>
          </objectPr>
        </oleObject>
      </mc:Choice>
      <mc:Fallback>
        <oleObject progId="Visio.Drawing.11" shapeId="716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MEJORAMIENTO CONTINUO</vt:lpstr>
      <vt:lpstr>TIC´S</vt:lpstr>
      <vt:lpstr>DEFENSA JURÍDICA</vt:lpstr>
      <vt:lpstr>TESORERIA</vt:lpstr>
      <vt:lpstr>CONTABILIDAD</vt:lpstr>
      <vt:lpstr>PRESUPUESTO</vt:lpstr>
      <vt:lpstr>AUDITORIA CUENTAS MEDICA</vt:lpstr>
      <vt:lpstr>FACTURACION</vt:lpstr>
      <vt:lpstr>CARTERA</vt:lpstr>
      <vt:lpstr>COSTOS</vt:lpstr>
      <vt:lpstr>RECURSOS FISICOS</vt:lpstr>
      <vt:lpstr>GESTIÓN BIOMEDICA</vt:lpstr>
      <vt:lpstr>ALMACÉN</vt:lpstr>
      <vt:lpstr>SISTEMAS DE INFORMACION</vt:lpstr>
      <vt:lpstr>ARCHIVO GENERAL</vt:lpstr>
      <vt:lpstr>ESTADISTICA</vt:lpstr>
      <vt:lpstr>SST</vt:lpstr>
      <vt:lpstr>TALENTO HUMANO</vt:lpstr>
      <vt:lpstr>SIAU</vt:lpstr>
      <vt:lpstr>EVALUACION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Galindez</dc:creator>
  <cp:lastModifiedBy>Control Interno</cp:lastModifiedBy>
  <cp:lastPrinted>2023-08-15T19:38:32Z</cp:lastPrinted>
  <dcterms:created xsi:type="dcterms:W3CDTF">2014-09-03T19:46:31Z</dcterms:created>
  <dcterms:modified xsi:type="dcterms:W3CDTF">2026-02-04T21:30:18Z</dcterms:modified>
</cp:coreProperties>
</file>