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DAD HSVA\CARGUE INDICADORES\2025\PLANEACIÓN\POA\POA 2025\PRIMER SEGUIMIENTO\"/>
    </mc:Choice>
  </mc:AlternateContent>
  <xr:revisionPtr revIDLastSave="0" documentId="13_ncr:1_{54305BE4-9BA7-4755-B348-C4B5D95BC96B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CONSULTA EXTERNA" sheetId="24" r:id="rId1"/>
    <sheet name="URGENCIAS" sheetId="25" r:id="rId2"/>
    <sheet name="UCI NEONATAL" sheetId="27" r:id="rId3"/>
    <sheet name="UCI ADULTOS" sheetId="28" r:id="rId4"/>
    <sheet name="QUIROFANO " sheetId="29" r:id="rId5"/>
    <sheet name="ESTERILIZACION" sheetId="30" r:id="rId6"/>
    <sheet name="INTERNACION" sheetId="32" r:id="rId7"/>
    <sheet name="TRASLADO ASISTENCIAL" sheetId="33" r:id="rId8"/>
    <sheet name="IMAGENOLOGIA" sheetId="34" r:id="rId9"/>
    <sheet name="LABORATORIO" sheetId="35" r:id="rId10"/>
    <sheet name="REHABILITACION" sheetId="36" r:id="rId11"/>
    <sheet name="PETRATRANSFUSIONAL" sheetId="37" r:id="rId12"/>
    <sheet name="FARMACIA" sheetId="39" r:id="rId13"/>
    <sheet name="SEGURIDAD DEL PACIENTE " sheetId="48" r:id="rId14"/>
    <sheet name="EVALUACIÓN" sheetId="4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46" l="1"/>
  <c r="C31" i="46"/>
  <c r="B31" i="46"/>
  <c r="A31" i="46"/>
  <c r="E27" i="46"/>
  <c r="D27" i="46"/>
  <c r="C27" i="46"/>
  <c r="B27" i="46"/>
  <c r="D26" i="46"/>
  <c r="B26" i="46"/>
  <c r="D25" i="46"/>
  <c r="B25" i="46"/>
  <c r="D24" i="46"/>
  <c r="B24" i="46"/>
  <c r="D23" i="46"/>
  <c r="B23" i="46"/>
  <c r="D22" i="46"/>
  <c r="B22" i="46"/>
  <c r="C21" i="46"/>
  <c r="D21" i="46"/>
  <c r="B21" i="46"/>
  <c r="D20" i="46"/>
  <c r="B20" i="46"/>
  <c r="D19" i="46"/>
  <c r="B19" i="46"/>
  <c r="D18" i="46"/>
  <c r="B18" i="46"/>
  <c r="D17" i="46"/>
  <c r="B17" i="46"/>
  <c r="D16" i="46"/>
  <c r="B16" i="46"/>
  <c r="D15" i="46"/>
  <c r="B15" i="46"/>
  <c r="D14" i="46"/>
  <c r="B14" i="46"/>
  <c r="D13" i="46"/>
  <c r="B13" i="46"/>
  <c r="C28" i="48" l="1"/>
  <c r="C35" i="24"/>
  <c r="C33" i="24"/>
  <c r="C36" i="24" s="1"/>
  <c r="C33" i="25"/>
  <c r="C31" i="25"/>
  <c r="C34" i="25"/>
  <c r="C33" i="27"/>
  <c r="C31" i="27"/>
  <c r="C34" i="27"/>
  <c r="C38" i="28"/>
  <c r="C36" i="28"/>
  <c r="C39" i="28"/>
  <c r="C32" i="29"/>
  <c r="C30" i="29"/>
  <c r="C33" i="29"/>
  <c r="C33" i="30"/>
  <c r="C31" i="30"/>
  <c r="C34" i="30"/>
  <c r="C38" i="32"/>
  <c r="C36" i="32"/>
  <c r="C39" i="32"/>
  <c r="C32" i="33"/>
  <c r="C30" i="33"/>
  <c r="C33" i="33"/>
  <c r="C35" i="34"/>
  <c r="C33" i="34"/>
  <c r="C36" i="34"/>
  <c r="C33" i="35"/>
  <c r="C31" i="35"/>
  <c r="C34" i="35"/>
  <c r="C32" i="36"/>
  <c r="C30" i="36"/>
  <c r="C33" i="36"/>
  <c r="C37" i="37"/>
  <c r="C35" i="37"/>
  <c r="C38" i="37"/>
  <c r="C42" i="39"/>
  <c r="C41" i="39"/>
  <c r="C40" i="39"/>
  <c r="C43" i="39"/>
  <c r="C30" i="48"/>
  <c r="C31" i="48" l="1"/>
  <c r="E23" i="46"/>
  <c r="E24" i="46"/>
  <c r="E25" i="46"/>
  <c r="E26" i="46"/>
  <c r="E22" i="46"/>
  <c r="E21" i="46"/>
  <c r="E20" i="46"/>
  <c r="E19" i="46"/>
  <c r="E18" i="46"/>
  <c r="E17" i="46"/>
  <c r="E16" i="46"/>
  <c r="E15" i="46"/>
  <c r="E14" i="46"/>
  <c r="E13" i="46"/>
</calcChain>
</file>

<file path=xl/sharedStrings.xml><?xml version="1.0" encoding="utf-8"?>
<sst xmlns="http://schemas.openxmlformats.org/spreadsheetml/2006/main" count="1651" uniqueCount="688">
  <si>
    <t>LISTA DE CHEQUEO PLANES OPERATIVOS ANUALES - POA´S</t>
  </si>
  <si>
    <t>OBJETIVOS ESTRATEGICOS</t>
  </si>
  <si>
    <t>COMO</t>
  </si>
  <si>
    <t>EVIDENCIA</t>
  </si>
  <si>
    <t>INDICADOR</t>
  </si>
  <si>
    <t>RESULTADO</t>
  </si>
  <si>
    <t>OBSERVACIONES</t>
  </si>
  <si>
    <t>MES</t>
  </si>
  <si>
    <t>PROCESO GESTIÓN DIRECCIONAMIENTO ESTRATEGICO</t>
  </si>
  <si>
    <t xml:space="preserve">SISTEMA INTEGRADO DE GESTION </t>
  </si>
  <si>
    <r>
      <t>CODIGO</t>
    </r>
    <r>
      <rPr>
        <sz val="9"/>
        <rFont val="Arial"/>
        <family val="2"/>
      </rPr>
      <t>: GDE/2-REG-005</t>
    </r>
  </si>
  <si>
    <r>
      <t>VERSIÓN</t>
    </r>
    <r>
      <rPr>
        <sz val="9"/>
        <rFont val="Arial"/>
        <family val="2"/>
      </rPr>
      <t>: 03</t>
    </r>
  </si>
  <si>
    <r>
      <t>FECHA</t>
    </r>
    <r>
      <rPr>
        <sz val="9"/>
        <rFont val="Arial"/>
        <family val="2"/>
      </rPr>
      <t>: 16/05/2017</t>
    </r>
  </si>
  <si>
    <t>LIDER DEL PROCESO:</t>
  </si>
  <si>
    <t>_________________________________________</t>
  </si>
  <si>
    <t>PROF. APOYO PLANEACION:____________________________________</t>
  </si>
  <si>
    <t>QUE</t>
  </si>
  <si>
    <t>Gestion de las acciones establecidas en el plan de mejoramiento del proceso</t>
  </si>
  <si>
    <t>Actualizar el mapa de riesgos del proceso</t>
  </si>
  <si>
    <t>Gestion de los controles del mapa de riesgos</t>
  </si>
  <si>
    <t>Implementar Estrategias de Intervención a los Servidores Públicos y Colaboradores de la ESE en el Marco de Fortalecer sus Competencias con el Fin de Crear Valor en los Resultados Individuales</t>
  </si>
  <si>
    <t>Mejorar la eficiencia de los recursos tecnologicos existentes en la institucion, para que sean el apoyo vital en la toma de decisiones y brinden una ventaja competitiva mediante la generacion de valor agragado.</t>
  </si>
  <si>
    <t>Colocar en funcionamiento las TRD, regalmentadas por la ley 594/2000, en la organización de los archivos de gestion.</t>
  </si>
  <si>
    <t>Gestion de las acciones del plan de Mejoramiento de acuerdo al informe de hallazgos encontrados en las auditorias Integradas de gestion</t>
  </si>
  <si>
    <t>Cumplir con las actividades asignadas en el cronograma del PAMEC</t>
  </si>
  <si>
    <t>mapa de riesgos actualizado. Meta: 1 actualizacion anual, o cuando sucedan cambios en la entidad.</t>
  </si>
  <si>
    <t>Gestion de los controles establecidos en el mapa de riesgo del proceso.</t>
  </si>
  <si>
    <t>No. De procedimientos Socializados /No. De procedimientos actualizados * 100</t>
  </si>
  <si>
    <t>(No. De acciones Gestionadas /Total de acciones del plan de mejoramiento * 100</t>
  </si>
  <si>
    <t>mapa de riesgos aprobado por calidad</t>
  </si>
  <si>
    <t>Total de controles eficaces / Total de riesgos del proceso*100</t>
  </si>
  <si>
    <t>(No. De documentos y Registros organizados de acuerdo a las tablas de rentencion documental del proceso/ Tabla de retencion documental del proceso</t>
  </si>
  <si>
    <t>RESULTADO FINAL</t>
  </si>
  <si>
    <t>reporte oportuno de los  indicadores de gestion del proceso mensualmente, con su respectivo analisis y acciones de mejora</t>
  </si>
  <si>
    <t>Aplicación de las TRD en el proceso de rehabilitacion,  en la organización de los archivos de gestion</t>
  </si>
  <si>
    <t>Indicadores del proceso reportados los primeros 05 dias del mes entrante.</t>
  </si>
  <si>
    <t>Diligenciamiento y Reporte el tablero de indicadores del proceso</t>
  </si>
  <si>
    <t>Fortalecer la gestión de los procesos asistenciales y administrativos en pro de la mejora continua de la institucion</t>
  </si>
  <si>
    <t>EVIDENCIAS</t>
  </si>
  <si>
    <t xml:space="preserve">mapa de riesgos actualizado </t>
  </si>
  <si>
    <t>resultados del seguimiento de la ofiicna de control interno</t>
  </si>
  <si>
    <t>Registro de Enterga o Radicacion de Tablero de Indicadores</t>
  </si>
  <si>
    <t xml:space="preserve">Aplicación de las TRD en los documentos del proceso </t>
  </si>
  <si>
    <t>Reporte oportuno de los  indicadores de gestion del proceso mensualmente, con su respectivo analisis y acciones de mejora</t>
  </si>
  <si>
    <t>Mejorar la eficiencia de los recursos tecnologicos existentes en la institucion, para que sean el apoyo vital en la toma de decisiones y brinden una ventaja competitiva mediante la generacion de valor agregado.</t>
  </si>
  <si>
    <t>recursos humanos, técnicos y tecnológicos</t>
  </si>
  <si>
    <t>Realizar las acciones correctivas y preventivas planteadas en la respuestas de Peticiones, Quejas y Reclamos</t>
  </si>
  <si>
    <t>Lograr la plena satisfaccion de los usuarios del hospital san vicente como intrumento de fidelizacion a los servicios en salud que el hospital brinda</t>
  </si>
  <si>
    <t>Registro de Entrega o Radicacion de Tablero de Indicadores</t>
  </si>
  <si>
    <t xml:space="preserve">Realizar oportunamente las acciones corecctivas, frente a las quejas presentadas al proceso. </t>
  </si>
  <si>
    <t>Total dee controles eficaces / Total de riesgos del proceso*100</t>
  </si>
  <si>
    <t>(No. De acciones Realizadas oportunamente / No. De quejas presentadas al proceso) * 100</t>
  </si>
  <si>
    <t>soporte plan de mejoramiento, soporte de retroalimentacion del evento con acciones tomadas.</t>
  </si>
  <si>
    <t xml:space="preserve">Gestion de las acciones del PAMEC </t>
  </si>
  <si>
    <t xml:space="preserve">Implementacion de las actividades del Programa de Auditoria para el Mejoramiento de la Calidad. PAMEC </t>
  </si>
  <si>
    <t>Numero de acciones gestionadas del  PAMEC/ Total de acciones asignadas en el PAMEC</t>
  </si>
  <si>
    <t xml:space="preserve">resultados del seguimiento   </t>
  </si>
  <si>
    <t>Notificacion oportuna al INVIMA de reacciones adversas de Tecnovigilancia (Dispositivos Medicos/)</t>
  </si>
  <si>
    <t>Total de eventos reportados/Total de eventos detectados*100</t>
  </si>
  <si>
    <t>revision aleatoria en el sistema</t>
  </si>
  <si>
    <t>Aumentar la eficiencia y calidad en el desempeño de los procesos, mediante la prestación de servicios de salud oportunos, seguros y continuos</t>
  </si>
  <si>
    <t>Reporte periodico y Actualizacion del tablero de indicadores del proceso</t>
  </si>
  <si>
    <t>resultado del seguimiento</t>
  </si>
  <si>
    <t>Meta: 2 capacitaciones mensuales</t>
  </si>
  <si>
    <t xml:space="preserve">Realizar Adherencia a todos los funcionarios del proceso, de los  procedimientos actualizados. </t>
  </si>
  <si>
    <t xml:space="preserve">Garantizar la ejecucion del protocolo de buenas practicas de seguridad del paciente en la institucion, mediante la identificacion de EA, NC, Incidentes que afectan el servicio, y dar gestion oportuna a las acciones correctivas originadas por las identificadas por otros procesos o por las rondas de seguridad del paciente
</t>
  </si>
  <si>
    <t>Garantizar la vigilancia,  adherencia y cumplimiento del protocolo de seguridad del paciente en la institucion, mediante identificacion y gestion de Eventos Adversos, Incidentes y No conformidades ocurridos</t>
  </si>
  <si>
    <t>participar en el proceso de capacitacion de los procedimientos, manuales, guias, protocolos, plataforma estrategica, meci, calidad</t>
  </si>
  <si>
    <t>Reporte y gestion de eventos adversos dentro del tiempo establecido en el protocolo de Seguridad el paciente. EA:3 dias, Incidentes: 5 dias y NO Conformidades: 10 dias</t>
  </si>
  <si>
    <t>perfil epidemiolgico elaborado</t>
  </si>
  <si>
    <t>Total de asistentes a las capacitaciones programadas /Total de Personas del proceso</t>
  </si>
  <si>
    <t>(No. De documentos y Registros organizados de acuerdo a las tablas de rentencion documental del proceso/ Registro tabla de Retencion Documental del proceso</t>
  </si>
  <si>
    <t>soporte perfil elaborado</t>
  </si>
  <si>
    <t>Formato de Seguimiento</t>
  </si>
  <si>
    <t xml:space="preserve">Difundir  al  personal asistencial médicos generales, médicos especialistas, enfermeras profesionales y auxiliares de enfermeria la guia para el manejo de pacientes con  diagnóstico al egreso de Infarto agudo del Miocardio.  </t>
  </si>
  <si>
    <t xml:space="preserve"> Evaluar Adherencia a la   guia para el manejo de pacientes con  diagnóstico al egreso de Infarto agudo del Miocardio.  </t>
  </si>
  <si>
    <t xml:space="preserve">Convocar reuniones de analisis de casos clinicos según eventos de fallecimiento en el servicio para crear protocolos de manejo medico </t>
  </si>
  <si>
    <t>Oportunidad en el diligenciamiento de los certificados de defuncion al aplicativo RUAF (Registro Unico de Afiliación al Sistema)</t>
  </si>
  <si>
    <t>Monitorear la adherencia a los procedimientos actualizados en el proceso</t>
  </si>
  <si>
    <t>Verificacion diaria de insumos y medicamentos de carro de paro.
semaforizacion del carro de paro mensual.</t>
  </si>
  <si>
    <t>cumplir con el protocolo entrega y recibo turno medico codigo: MIS-PTC-009</t>
  </si>
  <si>
    <t>Elaborar las Guias de las pirmeras 10 causas de ingreso de pacientes. Meta: 02 Guias Mensual</t>
  </si>
  <si>
    <t>Oportunidad en la Atención específica de pacientes con diagnóstico al egreso de Infarto agudo del Miocardio.</t>
  </si>
  <si>
    <t>Realizar seguimiento al indice de mortalidad en el proceso de urgencias.</t>
  </si>
  <si>
    <t>Certificar oportunamente las defunciones dentro de las primeras 24 horas despues de ocurrido el hecho vital</t>
  </si>
  <si>
    <t>Evlualuacion o adherencia al procedimiento de lavado de manos</t>
  </si>
  <si>
    <t>Chequeo periodico del carro de paro verificando el cumplimiento de la  Resolucion 1043/2006</t>
  </si>
  <si>
    <t>Garantizar  la continuidad del tratamiento  del paciente  Hospitalizado y tener soporte del mismo.</t>
  </si>
  <si>
    <t>Establecer perfil Epidemiologico de las primeras 10 causas de ingreso.</t>
  </si>
  <si>
    <t>elaborar las guias de las 10 primeras causas de ingreso de acuerdo al perfil epidemiologico</t>
  </si>
  <si>
    <t>Implementar Estrategias de Intervención a los Servidores Públicos y Colaboradores de la ESE en el Marco de Fortalecer sus Competencias con el Fin de Crear Valor en los Resultados individuales</t>
  </si>
  <si>
    <t>No de capacitaciones realizadas / total de capacitaciones programadas x 100</t>
  </si>
  <si>
    <t>No. De adherencias realizadas / total de capacitaciones programadas x 100</t>
  </si>
  <si>
    <t>No. De Casos Clinicos gestionados / No. De Fallecidos en el periodo</t>
  </si>
  <si>
    <t>No. Total de eventos registrados antes de las 24 horas al RUAF / No. Total eventos de defunciones registrados en el periodo</t>
  </si>
  <si>
    <t xml:space="preserve">Total de procedimientos actualizados / Total de procedimientos Priorizados por actualizar)* 100                   </t>
  </si>
  <si>
    <t>(No. De procedimientos evaluados / No. De procedimientos programados)*100</t>
  </si>
  <si>
    <t>(No. De verificaciones realizadas/No de verificaciones establecidas) * 100</t>
  </si>
  <si>
    <t>formatos diligenciados y firmados por el medico diarios</t>
  </si>
  <si>
    <t>Total de Guias elaboradas/  Guias establecidas en el perfil</t>
  </si>
  <si>
    <t>indicadores del proceso reportados antes de los 05 primeros dias de cada mes.</t>
  </si>
  <si>
    <t>Reporte Mensual de Comité de Seguridad del Paciente</t>
  </si>
  <si>
    <t>registro de capacitacion al personal del proceso. META: Cuatrimestral</t>
  </si>
  <si>
    <t>registro de adherencia al personal de urgencias</t>
  </si>
  <si>
    <t>Actas de Reuniones</t>
  </si>
  <si>
    <t>Datos Suministrados por estadistica</t>
  </si>
  <si>
    <t>meta: 2 procedimientos actulizados y aprobado</t>
  </si>
  <si>
    <t>meta: 2 capacitaciones por mes</t>
  </si>
  <si>
    <t>Meta: 3 adherencias realizadas en el mes</t>
  </si>
  <si>
    <t>Registro de verificacion de insumos registro carro de paro
Registro de semaforizacion mensual</t>
  </si>
  <si>
    <t>formato recibo y entrega turno medico, Codigo: MIS-REG-002</t>
  </si>
  <si>
    <t>Guias elaboradas y aprobas</t>
  </si>
  <si>
    <t>resultado de la gestion a las acciones del pamec</t>
  </si>
  <si>
    <t>Elaborar,  ajustar y aprobar los Procedimientos Prioritarios que se encuentren desactualizados del proceso</t>
  </si>
  <si>
    <t>Elaborar el perfil epidemiologico anual de las primeras 10 causas de consulta</t>
  </si>
  <si>
    <t xml:space="preserve">realizar seguimiento a la ejecucion de la agenda medica de esta especialidad y la oportunidad en la asignacion de las citas.
</t>
  </si>
  <si>
    <t>implementar estrategias para mejorar la prestacion del servici de Ginecologia y evitar demanda insatisfecha.</t>
  </si>
  <si>
    <t>implementar estrategias para mejorar la prestacion del servicio de Medicina Interna y evitar demanda insatisfecha.</t>
  </si>
  <si>
    <t>Verificar el % de asistencia del personal del proceso al programa de martes de academia</t>
  </si>
  <si>
    <t>Entregar dentro de los primeros diez dias de cada mes el tablero de productividad al proces Atencion al usuario para elaborar estadistca de inascistencia de citas medica</t>
  </si>
  <si>
    <t>Contar con los Protocolos Guias, Manuales y  Procedimientos prioritarios del proceso en cumplimiento a lo exigido en los parametros de habilitacion (Res. 1441 2013) del Servicio de Consulta Externa</t>
  </si>
  <si>
    <t>garantizar el personal especialista para atender oportunamente a pacientes pediatricos y mejorar la calidad de este servicio</t>
  </si>
  <si>
    <t>garantizar el personal especialista para atender oportunamente a pacientes Ginecologicos y mejorar la calidad del servicio</t>
  </si>
  <si>
    <t>garantizar el personal especialista para atender oportunamente a pacientes de Medicina Interna  y mejorar la calidad del servicio</t>
  </si>
  <si>
    <t>Asistir al programa de capacitaciones establecido en el martes de academia</t>
  </si>
  <si>
    <t>Oportunidad de entrega del reporte de inasistencia de citas medica (tablero de productividad) de consulta</t>
  </si>
  <si>
    <t xml:space="preserve">(No. De  documentos del proceso actualizados / Total de  documetnos Priorizados del proceso por actualizar)* 100                   </t>
  </si>
  <si>
    <t>total de adherencias   lavado de manos / Total Personal Asistencial evaluado del Proceso x 100</t>
  </si>
  <si>
    <t>total de dias transcurridos entre la fecha de solicitud del paciente por cualquier medio/ fecha en la cual fue asignada la cita Ginecologica</t>
  </si>
  <si>
    <t>total de dias transcurridos entre la fecha de solicitud del paciente por cualquier medio/ fecha en la cual fue asignada la cita Medicina Interna</t>
  </si>
  <si>
    <t>No. De Asistencias a Capacitaciones de Martes de Academia en el Periodo/No. De Personas del proceso</t>
  </si>
  <si>
    <t>Tablero de Productividad diligenciado y radicado</t>
  </si>
  <si>
    <t>Registro de seguimiento y gestion de eventos adversos e incidentes</t>
  </si>
  <si>
    <t>meta: 2  procedimiento actualizado y aprobado</t>
  </si>
  <si>
    <t>registro estadistico de disminucion de demanda insatisfecha</t>
  </si>
  <si>
    <t>Asistir al 75% de las capacitaciones programadas por martes de academia</t>
  </si>
  <si>
    <t>Soporte de Entrega de la informacion</t>
  </si>
  <si>
    <t xml:space="preserve">Socialización al personal del proceso de los Procedimientos estrandarizados, POES,protocolos, manuales entre otros  de acuerdo a su actualizacion y aprobacion </t>
  </si>
  <si>
    <t>Verificacion diaria de insumos y medicamentos de carro de paro.
semaforizacion del carro de paro</t>
  </si>
  <si>
    <t xml:space="preserve">Realizando el diligenciamiento de  los  formatos de  entrega  de  turno del personal de enfermería, cumpliendo el procedimiento entrega y recibo de turno </t>
  </si>
  <si>
    <t xml:space="preserve">Verificacion de la existencia de funcionamiento de los equipos biomedicos del servicio, mediante el diligenciamiento del formato establecido en el proceso de Gestión de Cuidado critico del Hospital </t>
  </si>
  <si>
    <t xml:space="preserve">realizar capacitacion al personal del proceso de UCI Adultos mensual </t>
  </si>
  <si>
    <t xml:space="preserve">Contar con la documentacion establecida de procedimientos de Enfermeria (POES) que aplican al proceso, evidenciando su socializacion y adherencia del personal </t>
  </si>
  <si>
    <t>Realizar entrega de turno del personal profesional de Enfermeria y Auxiliares de enfermeria</t>
  </si>
  <si>
    <t>verificacion diaria de los equipos biomedico</t>
  </si>
  <si>
    <t>NOMBRE DEL PROCESO A EVALUAR:     UCI NEONATAL</t>
  </si>
  <si>
    <t>CUANDO</t>
  </si>
  <si>
    <t>socializacion meta. 2 por  mes</t>
  </si>
  <si>
    <t>Meta: 2 adherencias realizadas en el mes</t>
  </si>
  <si>
    <t>lista chequeo diaria de carro de paro.
Semaforizacion mensual</t>
  </si>
  <si>
    <t>formato entrega de turnos aprobado por calidad</t>
  </si>
  <si>
    <t>registro verificacion equipos biomedicos firmada</t>
  </si>
  <si>
    <t>meta: 03 capacitaciones mensuales</t>
  </si>
  <si>
    <t>Total de formatos diligenciados diarios / Total de turnos del servicio</t>
  </si>
  <si>
    <t>total  verificaciones diarias realizadas/No de verificaciones programadas</t>
  </si>
  <si>
    <t xml:space="preserve">Socialización al personal del proceso los Procedimientos estrandarizados, POES,protocolos, manuales entre otros  de acuerdo a su actualizacion y aprobacion </t>
  </si>
  <si>
    <t xml:space="preserve">Cumplimiento recambio de dispositivos medicos y equipos de infusion según protocolo </t>
  </si>
  <si>
    <t xml:space="preserve">cumplir con con la programacion mensual de capacitacion. </t>
  </si>
  <si>
    <t xml:space="preserve">Contar con la documentación y procedimientos actualizados prioritarios para el Proceso </t>
  </si>
  <si>
    <t xml:space="preserve">Aplicar protocolos de venopuncion  y de manejo preventivo de Dispositivos medicos y equipos de infusion, </t>
  </si>
  <si>
    <t xml:space="preserve">participar en el proceso de capacitacion programadas por el servicio de UCI Adultos en temas referentes a la documentacion aplicada, plataforma estrategica, meci, calidad, atencion al usuario </t>
  </si>
  <si>
    <t>No. De  Incidentes reportados/ No. De incidentes o eventos adversos reportados</t>
  </si>
  <si>
    <t>formatos diligenciados y firmados por el medico saliente y entrante diarios</t>
  </si>
  <si>
    <t xml:space="preserve">Numero de dispositivos médicos que cumplen con el tiempo de recambio de acuerdo al protocolo Reportados </t>
  </si>
  <si>
    <t>Numero de dispositivos médicos que cumplen con la rotulación de DM reportados</t>
  </si>
  <si>
    <t>(No. De verificaciones realizadas /No total de verfiicaciones mensuales) * 100</t>
  </si>
  <si>
    <t>No de funcionarios de  capacitados/ total pensonal del proceso</t>
  </si>
  <si>
    <t>Registro de Segumiento a Gestion de Eventos Adversos e Incidentes</t>
  </si>
  <si>
    <t>meta: 2  procedimiento actualizado y aprobado mensual</t>
  </si>
  <si>
    <t>Reporte de comité de infecciones</t>
  </si>
  <si>
    <t>Dinamica Gerencial Modulo de enfermeria,plan y analisis</t>
  </si>
  <si>
    <t>Registro verificacion diario</t>
  </si>
  <si>
    <t>soporte de asistencia del personal a la capacitacion</t>
  </si>
  <si>
    <t>NOMBRE DEL PROCESO A EVALUAR:     GESTION QUIRUGICA</t>
  </si>
  <si>
    <t xml:space="preserve">Elaborar,  ajustar y aprobar los Procedimientos Prioritarios que se encuentren desactualizados del Servicio Quirofanos </t>
  </si>
  <si>
    <t>Evalualuacion y/o adherencia al procedimiento de lavado de manos al personal medico, profesional y auxiliares de enfermeria</t>
  </si>
  <si>
    <t>Rotular los diferentes equipos y dispositivos medicos de infusion según protocolo</t>
  </si>
  <si>
    <t>programar a los pacientes que requieren de procedimientos quirurgico de acuerdo al tiempo de antelacion definica.
De 03 a 04 dias</t>
  </si>
  <si>
    <t xml:space="preserve">Garantizar la oportunidad en el procedimiento quirurgico dentro de las seis horas de confirmado el diagnóstico. </t>
  </si>
  <si>
    <t>cumplir con las jornadas de capacitacion de sabados de academia.</t>
  </si>
  <si>
    <t>Contar con los Protocolos, Procedimientos y Guias prioritarias del proceso en cumplimiento a lo exigido en los parametros de habilitacion del servicio de Cirugia</t>
  </si>
  <si>
    <t>Aplicar protocolos de venopuncion  y de manejo preventivo de Dispositivos medicos y equipos de infusion</t>
  </si>
  <si>
    <t>Apoyar y coordinar la programacion de cirugia en el sistema por cada especialista</t>
  </si>
  <si>
    <t>Oportunidad en la realización de apendicectomía.</t>
  </si>
  <si>
    <t>participar en el programa de capacitaciones establecido en el Sabados de academia en temas relacionado con plataforma estrategica, MECI, Gestion de calidad, Garantia de la calidad</t>
  </si>
  <si>
    <t>Reporte periodico del tablero de indicadores del proceso</t>
  </si>
  <si>
    <t>meta: 2  procedimiento actualizado y aprobado por mes</t>
  </si>
  <si>
    <t>meta: 2 socializaciones mes</t>
  </si>
  <si>
    <t>Resultados de Evaluacion Periodica del Protocolo de Infecciones</t>
  </si>
  <si>
    <t>registro indicador de las Apendicectomias. Meta: 90% cumplimiento indicador</t>
  </si>
  <si>
    <t>Lista de Chequeo verificacion diaria de Carro de paro.
Registro de semaforizacion  mensual</t>
  </si>
  <si>
    <t>Meta: 3 capacitaciones mensuales</t>
  </si>
  <si>
    <t>Reporte y gestion de eventos adversos dentro del tiempo establecido en el protocolo de Seguridad del paciente. EA:3 dias, Incidentes: 5 dias y NO Conformidades: 10 dias</t>
  </si>
  <si>
    <t>Numero de dispositivos médicos que cumplen con la rotulación de DM de acuerdo al protocolo / No. Total de dispositivos médicos en uso durante el periodo *100</t>
  </si>
  <si>
    <t xml:space="preserve">No. De procedimientos cumplidos /No. Total de cirugias programadas </t>
  </si>
  <si>
    <t>Número de pacientes con diagnóstico de apendicitis al egreso a quienes se realizó la apendicectomía, dentro de las seis horas de confirmado el diánóstico / Total de pacientes con diagnósitoco de apendicitis al egreso en la vigencia objeto de evaluación.</t>
  </si>
  <si>
    <t>indicadores del proceso reportados los primeros  05 dias del mes entrate.</t>
  </si>
  <si>
    <t>Supervisar y verificar que los elementos que se vayan a utilizar en los procedimientos cumplan con la validación pertinente</t>
  </si>
  <si>
    <t>Verificacion del inventario de dispositivos medicos e instrumental quirurgico, mediante registro lista de chequeo establecida</t>
  </si>
  <si>
    <t xml:space="preserve">Elaborar,  ajustar y aprobar los Procedimientos Prioritarios que se encuentren desactualizados del proceso </t>
  </si>
  <si>
    <t>cumplir con las jornadas de capacitacion  de sabados de academia. meta: 2 capacitaciones mensual</t>
  </si>
  <si>
    <t>Garantizar que se cuente con elementos esteriles para la atención a los usuarios</t>
  </si>
  <si>
    <t>Llevar el invetario de dispositivos medicos e instrumental quirurgico mediante lista de chequeo establecida</t>
  </si>
  <si>
    <t>Contar con los Protocolos, Procedimientos y Guias prioritarias del proceso en cumplimiento a lo exigido en los parametros de habilitacion Esterilizacion</t>
  </si>
  <si>
    <t>Socializacion de Procedimientos y guias actualizadas en el proceso</t>
  </si>
  <si>
    <t>Adherencia de poes, registros y del proceso</t>
  </si>
  <si>
    <t>Asistir al programa de capacitaciones establecido en el Sabados de academia en temas relacionado con plataforma estrategica, MECI, Gestion de calidad, Garantia de la calidad</t>
  </si>
  <si>
    <t>Reporte periodico  del tablero de indicadores del proceso</t>
  </si>
  <si>
    <t>No. De cargas validadas/ No. Total de cargas realizadas * 100</t>
  </si>
  <si>
    <t>(No. De verificaciones realizadas/No de verificaciones programadas) * 100</t>
  </si>
  <si>
    <t>No. De capacitaciones realizadas/No. De Capacitaciones Programadas</t>
  </si>
  <si>
    <t>Registro de Validacion de Cargas</t>
  </si>
  <si>
    <t>Meta: 4 verificaciones mensuales</t>
  </si>
  <si>
    <t>meta: 2 procedimientos actualizados y aprobados por mes</t>
  </si>
  <si>
    <t>registro de asistencia mensual</t>
  </si>
  <si>
    <t>Actas de Capacitaciones Mensuales</t>
  </si>
  <si>
    <t>NOMBRE DEL PROCESO A EVALUAR:     GESTION HOSPITALARIA</t>
  </si>
  <si>
    <t>Garantizar la rotulacion de los equipos de infusion en el servicio</t>
  </si>
  <si>
    <t>Garantizar que se aplique los parametros del protocolo de venopuncion con el fin de prevernir infeccionesen el paciente</t>
  </si>
  <si>
    <t xml:space="preserve">Realizando el diligenciamiento de  los  formatos de  entrega  de  turno de personal de enfermería, cumpliendo el procedimiento entrega y recibo de turno </t>
  </si>
  <si>
    <t>Verificacion de la existencia de funcionamiento de los equipos biomedicos del servicio, mediante el diligenciamiento del formato establecido para tal fin.</t>
  </si>
  <si>
    <t xml:space="preserve">realizar capacitacion al personal del proceso de hospitalizacion Adultos y Pediatrica mensual </t>
  </si>
  <si>
    <t>Contar con los Protocolos mas frecuentes del proceso en cumplimiento a lo exigido en los parametros de habilitacion del servicio</t>
  </si>
  <si>
    <t>Numero de dispositivos médicos que cumplen con el tiempo de recambio de acuerdo al protocolo / No. Total de dispositivos médicos en uso durante el periodo *100</t>
  </si>
  <si>
    <t>Numero de pacientes con diligenciamiento adecuado y completo del registro de seguimiento de venopuncion / Total pacientes Hospitalizados en el proceso durante el periodo *100</t>
  </si>
  <si>
    <t>Documentos y Registros organizados de acuerdo a las tablas de rentencion documental del proceso/ Registro tabla de Retencion Documental del proceso</t>
  </si>
  <si>
    <t>Registro de Seguimiento y Gestion de eventos adversos e incidentes</t>
  </si>
  <si>
    <t>soporte de asistencia</t>
  </si>
  <si>
    <t>Registro de verificacion de insumos registro carro de paro diario y semaforizacion mensual</t>
  </si>
  <si>
    <t xml:space="preserve">meta: 01 capacitacion mensual </t>
  </si>
  <si>
    <t>NOMBRE DEL PROCESO A EVALUAR:     TRASLADO ASISTENCIAL</t>
  </si>
  <si>
    <t>Verificando el diligenciamiento, el envio y la recepción del documento de  Referencia</t>
  </si>
  <si>
    <t>Realizar reporte mensual de la oportunidad de traslado de pacientes por empresas, de acuerdo a las remisiones realizadas en el periodo</t>
  </si>
  <si>
    <t>Garantizar el proceso de Referencia de los pacientes referidos hacia la Institución y los remitidos desde esta a otras  instituciones</t>
  </si>
  <si>
    <t>Contar con los Protocolos, Procedimientos y Guias prioritarias del proceso en cumplimiento a lo exigido en los parametros de habilitacion del servicio de Traslado Asistencial</t>
  </si>
  <si>
    <t>Cumplimiento del envio del reporte de oportunidad de traslado a la UAESA</t>
  </si>
  <si>
    <t>Registros de Evaluacion de adherencia al cumplimiento del diligenciamiento completo de registros de referencia y contrarreferencia/Total Evaluaciones programadas en el periodo*100                                                                                     (Muestra: 10% del total de pacientes referidos y contrarreferidos en el proceso)</t>
  </si>
  <si>
    <t>Soporte de envio a la UAESA mensual del Informe oportunidad de traslado de pacientes realizados en el periodo</t>
  </si>
  <si>
    <t>indicadores del proceso reportados los  primeros 05 dias de cada mes.</t>
  </si>
  <si>
    <t>Lista de chequeo Buenas Practicas de Seguridad del Paciente</t>
  </si>
  <si>
    <t>Registro de Evaluacion de Adherencia diligenciados</t>
  </si>
  <si>
    <t>Reporte mensual de traslados</t>
  </si>
  <si>
    <t>NOMBRE DEL PROCESO A EVALUAR:     IMAGENOLOGIA</t>
  </si>
  <si>
    <t xml:space="preserve">Garantizar la ejecucion del protocolo de buenas practicas de seguridad del paciente en la institucion, mediante la identificacion de EA, NC, Incidentes que afectan el servicio, y dar gestion oportuna a las acciones correctivas originadas por las identificadas por otros procesos o por las rondas de seguridad del paciente.
</t>
  </si>
  <si>
    <t>Elaborar,  ajustar y aprobar los Manuales y Protocolos Prioritarios que se encuentren desactualizados y los que no esten elaborados del Servicio Laboratorio Clinico según los requerimientos de R. 2003 de 2014</t>
  </si>
  <si>
    <t xml:space="preserve">Socialización al personal del proceso los Protocolos y Manuales prioritarios de acuerdo a su actualizacion y aprobacion, </t>
  </si>
  <si>
    <t>Verificacion diaria de insumos y medicamentos de carro de paro.
semaforizacion del carro de paro mesnual.</t>
  </si>
  <si>
    <t>Realizar jornadas de socialización al equipo de trabajo de imagenologia  del manual de radioprotección semestral.</t>
  </si>
  <si>
    <t>Garantizar  el cumplimiento  y adherencia  del protocolo de seguridad del paciente en la institucion, mediante identificacion y gestion de Eventos Adversos, Incidentes y No conformidades ocurridos</t>
  </si>
  <si>
    <t>prestar un servicio eficiente a los usuarios que requieran de un diagnostico basado en imágenes, RX, Tomografias y Econgrafias</t>
  </si>
  <si>
    <t>Socialización del manual de radioprotección del servicio</t>
  </si>
  <si>
    <t>Reporte y gestion de Eventos Adversos dentro del tiempo establecido en el protocolo de Seguridad el paciente. EA:3 dias, Incidentes: 5 dias y NO Conformidades: 10 dias</t>
  </si>
  <si>
    <t>fecha en la que se registra la toma de imagnes/ fecha en la que se entregan los resultados al paciente.</t>
  </si>
  <si>
    <t>No. De capacitaciones realizadas / No. De capacitaciones programadas</t>
  </si>
  <si>
    <t>Registro de seguimiento y gestion de eventos Adversos e Incidentes</t>
  </si>
  <si>
    <t>meta: 2 capacitaciones mensuales</t>
  </si>
  <si>
    <t>Registro entrega de resultados antes de las 72 horas</t>
  </si>
  <si>
    <t>Registro de verificacion de insumos registro carro de paro</t>
  </si>
  <si>
    <t>soporte de caapacitacion semestral</t>
  </si>
  <si>
    <t xml:space="preserve">Elaborar,  ajustar y aprobar los Manuales y Protocolos Prioritarios que se encuentren desactualizados y los que no esten elaborados del Servicio Laboratorio Clinico según los requerimientos de R. 2003 de 2014, </t>
  </si>
  <si>
    <t>Llevar a cabo el envio de las muestras para evaluacion de control de calidad externo con los diferentes entes a nivel nacional y departamental y gestionar la incripcion en el programa de control de calidad para lo que resta del año
Meta: departamental 03 controles
Nacional: 4 controles</t>
  </si>
  <si>
    <t>A traves de charlas y presentaciones magistrales. (2 Mensuales). Capacitacion Asistencial de acuerdo a solicitud previa de Enfermeria</t>
  </si>
  <si>
    <t>Contar con los Protocolos y Manuales prioritarios del proceso en cumplimiento a lo exigido en los parametros de habilitacion (Res. 2003 de 2014) del servicio Laboratorio Clinico y Toma de Muestras de  Laboratorio. La periodicidad de actualizacion es anual</t>
  </si>
  <si>
    <t>Contar con el Programa de Control de Calidad Externo</t>
  </si>
  <si>
    <t>Capacitar al personal interno del proceso y de los procesos asistenciales</t>
  </si>
  <si>
    <t>No. De reportes de calidad de las muestras recibidas / No. De reportes de calidad programados * 100</t>
  </si>
  <si>
    <t xml:space="preserve">(No. De Personas con asistencia a la Charla / No.Total de personal del proceso) * 100 </t>
  </si>
  <si>
    <t>indicadores del proceso reportados los primeros 5 dias del mes entrante.</t>
  </si>
  <si>
    <t>Meta: 2 socializaciones por mes</t>
  </si>
  <si>
    <t>Certificados o Reportes de Calidad de las Muestras Recibidas</t>
  </si>
  <si>
    <t>Elaborar,  ajustar y aprobar los Procedimientos Prioritarios que se encuentren desactualizaden el proceso</t>
  </si>
  <si>
    <t>Elaborar el perfil epidemiologico anual de las primeras causas de consulta por cada servicios de rehabilitacion</t>
  </si>
  <si>
    <t>Elaborar las Guias de las pirmeras causas de consulta de pacientes. Meta: 02 Guias Mensual</t>
  </si>
  <si>
    <t>Registrar en el sistema la evolucion del plan de tratamiento en la historia clinica del paciente</t>
  </si>
  <si>
    <t>Contar con los Protocolos y Manuales y  Procedimientos prioritarios del proceso en cumplimiento a lo exigido en los parametros de habilitacion (Res. 1441 2013) del servicio de Farmacia</t>
  </si>
  <si>
    <t xml:space="preserve">Establecer perfil Epidemiologico de las primeras causas de consulta en los servicios de  Terapia Respiratoria, Terapia Fisica, Terapia ocupacional. </t>
  </si>
  <si>
    <t>elaborar las guias de las  primeras causas de consulta de acuerdo al perfil epidemiologico</t>
  </si>
  <si>
    <t xml:space="preserve">Alimentar en el sistema de Dinamica, el plan de tratamiento diario de cada  paciente por terapia </t>
  </si>
  <si>
    <t>Reporte y gestion de eventos adversos dentro del tiempo establecido en el protocolo de Seguridad el paciente, no sobrepasando un mes para hacer plan de mejoramiento y seguimiento del Evento Adverso.</t>
  </si>
  <si>
    <t>Verificar aleatoriamente de la HC en el sistema la informacion del plan terapeutico</t>
  </si>
  <si>
    <t>Guias elaboradas y aprobas. Meta: 2 guias mensual</t>
  </si>
  <si>
    <t>plan de tratamiento diario</t>
  </si>
  <si>
    <t>Elaborar,  ajustar y aprobar los Manuales y Protocolos Procedimientos, guias Prioritarios que se encuentren desactualizados del Servicio Transfusional  según los requerimientos normativos.</t>
  </si>
  <si>
    <t>Socialización al personal del proceso guia, protocolo, procedimientos del servcio transfusional</t>
  </si>
  <si>
    <t>Realizar adherencia a los procedimientos,guias, manuales, aplicados en el servicio transfusional.</t>
  </si>
  <si>
    <t xml:space="preserve">Realizar hemovigilancia en los procesos que se presenten reacciones adversas a la transfusion.   </t>
  </si>
  <si>
    <t>Realizar adherencia a los eventos adversos presentados en las transfusiones.</t>
  </si>
  <si>
    <t xml:space="preserve">Llevar a cabo trimestralmente  el comité tranfusional para evaluar las acciones que se presentan en el servicio transfusional. </t>
  </si>
  <si>
    <t>Realizar el registro diario de la temperatura y humedad de los equipos y areas de proceso de transfusiones.</t>
  </si>
  <si>
    <t>Realizar  charlas al personal interno del proceso de  servicio trasnfucional</t>
  </si>
  <si>
    <t>programar y realizar socializacion de la Guia Transfusional a todos los procesos Misionales.</t>
  </si>
  <si>
    <t>Contar con los Protocolos y Manuales y  Procedimientos prioritarios del proceso en cumplimiento a lo exigido en los parametros de habilitacion (Res. 1441 2013) del servicio Transfusion Sanguinea (banco de Sangre)</t>
  </si>
  <si>
    <t>Realizar hemovigilancia en los procesos de transfusion, con el proposito detectar, registrar y analizar toda la información relativa a los efectos adversos o inesperados que puedan producirse en cualquier punto de la cadena transfusional.</t>
  </si>
  <si>
    <t>Realizar adherencias a las reacciones adversas presenadas en el proceso de transfusion.</t>
  </si>
  <si>
    <t>Realizar el Comité de Transfusion de sangre de forma Trimestral</t>
  </si>
  <si>
    <t>Realizar la toma de temperatura a los equipos del proceso de transfusiones</t>
  </si>
  <si>
    <t>socializar al personal medico general, medico especialista, jefe enfermeria, auxiliar enfermeria el procedimiento Transfusion sanguinea.</t>
  </si>
  <si>
    <t xml:space="preserve">(No. De documentos revisados y actualizados / Total documentos del proceso.               </t>
  </si>
  <si>
    <t>No. De Protocolos y Manuales  Socializados /No. De Protocolos y Manuales  actualizados</t>
  </si>
  <si>
    <t>(No. De Protocolos y Manuales  con evaluacion Adherencia/ NO. De Protocolos y Manuales  aprobados)*100</t>
  </si>
  <si>
    <t>No. De hemovigilancias realizados / total de transfusiones realizadas x 100</t>
  </si>
  <si>
    <t>Adherencias realizadas / eventos adversos presentados x 100</t>
  </si>
  <si>
    <t>(No. De Comites Efectuados / No. De Comités Programados ) *100</t>
  </si>
  <si>
    <t>Numero de acciones asignadas desarrolladas en el PAMEC/ No total de acciones asignadas en el PAMEC</t>
  </si>
  <si>
    <t>Total de registros realizados / total de dias calendario del mes x 100</t>
  </si>
  <si>
    <t>Total de capacitaciones realizadas / total de capacitaciones realizadas.</t>
  </si>
  <si>
    <t>total de capacitaciones realizadas / total de capacitaciones programas x 100</t>
  </si>
  <si>
    <t>soporte gestion de eventos adversos</t>
  </si>
  <si>
    <t>meta:Actualizar el 50% de los procedimientos semestral</t>
  </si>
  <si>
    <t>meta: 2 socializaciones mensuales.</t>
  </si>
  <si>
    <t xml:space="preserve">Registro de hemovigilancia </t>
  </si>
  <si>
    <t xml:space="preserve">registro de adherncia </t>
  </si>
  <si>
    <t>soporte actas del comité firmadas</t>
  </si>
  <si>
    <t>Registro de temperatura diario</t>
  </si>
  <si>
    <t>registro de capacitaciones al personal de transfusiones. Meta mensual</t>
  </si>
  <si>
    <t>regsitro de socializacion</t>
  </si>
  <si>
    <t>Elaborar,  ajustar y aprobar los Procedimientos Prioritarios que se encuentren desactualizados en el proceso</t>
  </si>
  <si>
    <t>Registrar Oportunamente la información del acta de Recepción Técnica y Administrativa, Almacenamiento y Entrega para todos los contratos.</t>
  </si>
  <si>
    <t>Determinar y registrar acciones correctivas y preventivas y verificar ante las desviaciones de riesgo de la temperatura y humedad de las áreas de almacenamiento de medicamentos y Dispositivos medicos en las areas de farmacia central, urgencia y ciurgia</t>
  </si>
  <si>
    <t xml:space="preserve">semaforizar los medicamentos de las farmacia central, urgencias y cirugia mensual </t>
  </si>
  <si>
    <t>verificacion del inventario fisico con el inventario en sistema de dinamica gerencial</t>
  </si>
  <si>
    <t>Notificacion oportuna al INVIMA de reacciones adversas de FarmacoVigilancia</t>
  </si>
  <si>
    <t xml:space="preserve">Evidencia de reporte de informe de Revision de Alertas Sanitarias Nacionales e Internacionales de Farmacovigilancia y Tecno vigilancia ante el comité farmacia y terapéutica </t>
  </si>
  <si>
    <t>Desarrollar de manera mensual las reuniones de análisis del proceso de Farmacia ante el comité de Farmacia y Terapéutica</t>
  </si>
  <si>
    <t>Ingresar los medicamentos y dispositivos medicos al sistema con las siguientes caracteristicas: Fecha vencimiento, Registro INVIMA, Presentacion del insumo, Unidad de Medida, Lote y Laboratorio.</t>
  </si>
  <si>
    <t>parametrizacion de los precios de los medicamentos y dispositivos medicos
 ( CUMS)</t>
  </si>
  <si>
    <t xml:space="preserve">Realizar jornadas de capacitación y socialización de la implementación del programa de                                             Farmacovigilancia                                                       </t>
  </si>
  <si>
    <t xml:space="preserve">Realizar jornadas de capacitación y socialización de la implementación del programa de:  Tecnovigilancia                                                                 </t>
  </si>
  <si>
    <t>Programar el plan anual de Necesidades y requerimientos para la compra de medicamentos y dispositivos médicos, según estudio previo del consumo promedio durante el presente año</t>
  </si>
  <si>
    <t>Control de ingresos de medicamentos y dispositivos médicos</t>
  </si>
  <si>
    <t xml:space="preserve">Hacer seguimiento continúo a los límites de temperatura y humedad exigidos para la conservación de los medicamentos y dispositivos médicos </t>
  </si>
  <si>
    <t xml:space="preserve">realizar la semaforizacion de los medicamentos mensual </t>
  </si>
  <si>
    <t>Inventarios incompletos y faltantes, perdida de medicamentos y dispositivos médicos</t>
  </si>
  <si>
    <t xml:space="preserve">Garantizar el reporte de Farmacovigilancia </t>
  </si>
  <si>
    <t>Garantizar el reporte de Tecnovigilancias</t>
  </si>
  <si>
    <t>Revision de Alertas Sanitarias Nacionales e Internacionales de Farmacovigilancia y Tecnovigilancia</t>
  </si>
  <si>
    <t>Garantizar la operatividad del comité de Farmacia y Terapeutica</t>
  </si>
  <si>
    <t>ingresar los insumos de farmacia ( medicamentos y dispositivos medicos con las caracteristicas respectivas</t>
  </si>
  <si>
    <t>verificar la parametrizacion de los insumos medicos, medicamentos y dispositivos medicos</t>
  </si>
  <si>
    <t xml:space="preserve">Capacitar al personal de cada proceso asistencial  sobre la implementación y operativización del Programa de Farmacovigilancia </t>
  </si>
  <si>
    <t>Capacitar al personal de cada proceso asistencial  sobre la implementación y operativización del Programa de Tecno vigilancia</t>
  </si>
  <si>
    <t>Mejorar el acceso de la población a productos farmacéuticos seguros, eficaces y de calidad</t>
  </si>
  <si>
    <t>(Actas de recepcion Tecnica, administrativa y de alamacenamiento registradas oportunamente / No. De pedidos recepcionados en el periodo.</t>
  </si>
  <si>
    <t>Registro diario de T° y Humedad por cada área con   Vo.Bo. del lider del Proceso (verificar análisis de picos subestándar)</t>
  </si>
  <si>
    <t>total de medicamentos semaforizados / total de medicamentos recepcionados en el proceso de farmacia</t>
  </si>
  <si>
    <t>inventario actualizado</t>
  </si>
  <si>
    <t>Total de eventos reportados/Total de eventos detectados*100 (según los criterios de severidad establecidos por el INVIMA)</t>
  </si>
  <si>
    <t>Carpeta con evidencia de los reportes consultados en el  INVIMA (informe semanal)</t>
  </si>
  <si>
    <t>No. De socializaciones realizadas / No. Socializaciones programadas</t>
  </si>
  <si>
    <t>No. De comites realizados/ comites programdas x100</t>
  </si>
  <si>
    <t>Total de medicamentos y Dispositivos Medicos con las caracteristicas requeridas.</t>
  </si>
  <si>
    <t>parametrizacion en el sistema dinamica gerencial</t>
  </si>
  <si>
    <t>Total de procesos con capacitación en la implementación del programa de Farmacovigilancia /Total de procesos Misionales de la Institución</t>
  </si>
  <si>
    <t>Total de procesos con capacitación en la implementación del programa de Tecnovigilancia/Total de procesos Misionales de la Institución</t>
  </si>
  <si>
    <t>indicadores del proceso reportados los  primeros 05 dias del mes entrante.</t>
  </si>
  <si>
    <t>Plan Anual de Necesidades</t>
  </si>
  <si>
    <t xml:space="preserve">Actas de recepcion Tecnica, administrativa y de alamacenamiento </t>
  </si>
  <si>
    <t>Registro diario de T° y Humedad por cada área con   Vo.Bo. del lider del Proceso</t>
  </si>
  <si>
    <t xml:space="preserve">lista de chequeo de semaforizacion mensual </t>
  </si>
  <si>
    <t>inventario fisico vs inventario en sistema</t>
  </si>
  <si>
    <t>Comunicado de Notificación</t>
  </si>
  <si>
    <t>soporte de las alertas consultadas y socializadas al personal semanal</t>
  </si>
  <si>
    <t>soporte de actas mensual</t>
  </si>
  <si>
    <t>verificacion en sistema</t>
  </si>
  <si>
    <t>soporte de capacitacion semestral</t>
  </si>
  <si>
    <t>Informe de Rotacion de medicamentos y distipositivos medicos</t>
  </si>
  <si>
    <r>
      <t xml:space="preserve">NOMBRE DEL PROCESO A EVALUAR:     </t>
    </r>
    <r>
      <rPr>
        <b/>
        <sz val="10"/>
        <rFont val="Arial"/>
        <family val="2"/>
      </rPr>
      <t>LABORATORIO CLINICO</t>
    </r>
  </si>
  <si>
    <t>Evaluacion o adherencia al procedimiento de lavado de manos al personal medico, profesional y auxiliares de enfermeria</t>
  </si>
  <si>
    <t>meta: 2  procedimiento actualizado y aprobado MENSUALES</t>
  </si>
  <si>
    <r>
      <t xml:space="preserve">NOMBRE DEL PROCESO A EVALUAR:   </t>
    </r>
    <r>
      <rPr>
        <b/>
        <sz val="14"/>
        <rFont val="Arial"/>
        <family val="2"/>
      </rPr>
      <t xml:space="preserve">  URGENCIAS</t>
    </r>
  </si>
  <si>
    <r>
      <t xml:space="preserve">NOMBRE DEL PROCESO A EVALUAR:   </t>
    </r>
    <r>
      <rPr>
        <b/>
        <sz val="13"/>
        <rFont val="Arial"/>
        <family val="2"/>
      </rPr>
      <t xml:space="preserve">  GESTION AMBULATORIA</t>
    </r>
  </si>
  <si>
    <r>
      <t xml:space="preserve">NOMBRE DEL PROCESO A EVALUAR:     </t>
    </r>
    <r>
      <rPr>
        <b/>
        <sz val="13"/>
        <rFont val="Arial"/>
        <family val="2"/>
      </rPr>
      <t>UCI ADULTOS</t>
    </r>
  </si>
  <si>
    <r>
      <t xml:space="preserve">NOMBRE DEL PROCESO A EVALUAR:    </t>
    </r>
    <r>
      <rPr>
        <b/>
        <sz val="14"/>
        <rFont val="Arial"/>
        <family val="2"/>
      </rPr>
      <t xml:space="preserve"> ESTERILIZACION </t>
    </r>
  </si>
  <si>
    <r>
      <t xml:space="preserve">NOMBRE DEL PROCESO A EVALUAR:  </t>
    </r>
    <r>
      <rPr>
        <b/>
        <sz val="12"/>
        <rFont val="Arial"/>
        <family val="2"/>
      </rPr>
      <t xml:space="preserve"> FARMACIA </t>
    </r>
  </si>
  <si>
    <r>
      <t xml:space="preserve">NOMBRE DEL PROCESO A EVALUAR:   </t>
    </r>
    <r>
      <rPr>
        <b/>
        <sz val="12"/>
        <rFont val="Arial"/>
        <family val="2"/>
      </rPr>
      <t xml:space="preserve"> SERVICIO TRANSFUSIONAL</t>
    </r>
  </si>
  <si>
    <r>
      <t xml:space="preserve">NOMBRE DEL PROCESO A EVALUAR:   </t>
    </r>
    <r>
      <rPr>
        <b/>
        <sz val="12"/>
        <rFont val="Arial"/>
        <family val="2"/>
      </rPr>
      <t xml:space="preserve">  REHABILITACION</t>
    </r>
  </si>
  <si>
    <t>Aplicación de las TRD en el proceso de servicio transfusional,  en la organización de los archivos de gestion</t>
  </si>
  <si>
    <t>Aplicación de las TRD en el proceso de laboratorio,  en la organización de los archivos de gestion</t>
  </si>
  <si>
    <t>Registro seguimiento</t>
  </si>
  <si>
    <t>Total de dias transcurridos entre la fecha de solicitud del paciente por cualquier medio/ fecha en la cual fue asignada la cita pediatrica</t>
  </si>
  <si>
    <t>INDICADOR FINAL</t>
  </si>
  <si>
    <t>resultados del seguimiento.</t>
  </si>
  <si>
    <t>resultados del seguimiento</t>
  </si>
  <si>
    <t>|</t>
  </si>
  <si>
    <t xml:space="preserve">resultados del seguimiento </t>
  </si>
  <si>
    <t>Actualización continua de los funcionarios del servicio  transfusional</t>
  </si>
  <si>
    <t>meta: 2 adherencias al mes.</t>
  </si>
  <si>
    <t>resultados del seguimiento de la oficina de Mejoramiento Continuo</t>
  </si>
  <si>
    <t>resultados del seguimiento de la ofiicna de Planeacion</t>
  </si>
  <si>
    <t>Resultados del Seguimiento</t>
  </si>
  <si>
    <t xml:space="preserve">participar en el proceso de capacitacion programadas por Traslado Asistencial en temas referentes a la documentacion aplicada, plataforma estrategica, meci, Mipg, calidad, atencion al usuario </t>
  </si>
  <si>
    <t>Realizar oportunamente las acciones corecctivas, frente a las quejas presentadas al proceso y la oportunidad de respuesta</t>
  </si>
  <si>
    <t>RECURSOS</t>
  </si>
  <si>
    <t>Capacitaciones asistidas / Capcitacions realizadas</t>
  </si>
  <si>
    <t>formato recibo y entrega turno medico</t>
  </si>
  <si>
    <t>cumplir con el protocolo entrega y recibo turno medico.</t>
  </si>
  <si>
    <t xml:space="preserve">resultados del seguimiento. </t>
  </si>
  <si>
    <t>Verificar el % de asistencia del personal del proceso de urgencias al programa de martes  de academia</t>
  </si>
  <si>
    <t>resultados del seguimient</t>
  </si>
  <si>
    <t>Gestión de las acciones</t>
  </si>
  <si>
    <t>INFORME GLOBAL DE LA AUDITORIA PRIMER SEMESTRE DE 2021</t>
  </si>
  <si>
    <t>ok</t>
  </si>
  <si>
    <t xml:space="preserve">Socialización  y adherencias al personal del proceso de los Procedimientos estrandarizados, POES,protocolos, manuales entre otros  de acuerdo a su actualizacion y aprobacion </t>
  </si>
  <si>
    <t xml:space="preserve">Socialización adherencia  al personal del proceso de los Procedimientos estrandarizados, POES,protocolos, manuales entre otros  de acuerdo a su actualizacion y aprobacion </t>
  </si>
  <si>
    <t xml:space="preserve">Socialización y adherencia al personal del proceso los Protocolos y Manuales prioritarios de acuerdo a su actualizacion y aprobacion, </t>
  </si>
  <si>
    <t>Elaborar,  ajustar y aprobar los Procedimientos Prioritarios que se encuentren desactualizados del Servicio de urgencias según los requerimientos de R. 3200</t>
  </si>
  <si>
    <t>Contar con los procedimientos prioritarios documentados,de acuerdo a los parametros exigidos en la Res. 3200 de 2019 para el servicio de urgencias</t>
  </si>
  <si>
    <t xml:space="preserve">Socialización y adhrencia al personal del proceso de los Procedimientos estrandarizados de acuerdo a su actualizacion y aprobacion </t>
  </si>
  <si>
    <t>Asistir al 75% de las capacitaciones programadas</t>
  </si>
  <si>
    <t xml:space="preserve">Socialización y adherencia al personal del proceso de los Procedimientos estrandarizados, POES,protocolos, manuales entre otros  de acuerdo a su actualizacion y aprobacion </t>
  </si>
  <si>
    <t xml:space="preserve">Socialización  y adherencias al personal del proceso  los Procedimientos estrandarizados, POES,protocolos, manuales entre otros  de acuerdo a su actualizacion y aprobacion </t>
  </si>
  <si>
    <t>resultados del seguimiento de la oficina</t>
  </si>
  <si>
    <t>Elaborar,  ajustar,  aprobar   los Procedimientos Prioritarios que se encuentren desactualizados del proceso</t>
  </si>
  <si>
    <t>Rgistro de entrega</t>
  </si>
  <si>
    <t>cumplir con la entrega de los resultados RX, Tomografias, Ecografias, resonancias antes de las 72 horas establecidas para pacientes por consulta externa y urgencias 24 horas.</t>
  </si>
  <si>
    <t>cirugia programada</t>
  </si>
  <si>
    <t>Chequeo periodico del carro de paro verificando el cumplimiento de la  Resolucion 3100 de 2019</t>
  </si>
  <si>
    <t xml:space="preserve">Matrices de riesgos </t>
  </si>
  <si>
    <t>mensual (tres primeros dias de cada mes)</t>
  </si>
  <si>
    <t>Contar con los Protocolos , Manuales y  Procedimientos prioritarios del proceso en cumplimiento a lo exigido en los parametros de habilitacion (Res. 3100 de 2019) del servicio Radiologia e Imágenes Diagnosticos</t>
  </si>
  <si>
    <t>Chequeo periodico del carro de paro verificando el cumplimiento de la  Resolucion 3100/2019</t>
  </si>
  <si>
    <t>mapa de riesgos APROBADO</t>
  </si>
  <si>
    <t>AREA</t>
  </si>
  <si>
    <t xml:space="preserve">RESULTADO </t>
  </si>
  <si>
    <t>CONSULTA EXTERNA</t>
  </si>
  <si>
    <t>EFICIENTE</t>
  </si>
  <si>
    <t>URGENCIAS</t>
  </si>
  <si>
    <t>ACEPTABLE</t>
  </si>
  <si>
    <t>UCI NEONATAL</t>
  </si>
  <si>
    <t>UCI ADULTO</t>
  </si>
  <si>
    <t>QUIROFANO</t>
  </si>
  <si>
    <t>TRASLADO ASISTENCIAL</t>
  </si>
  <si>
    <t>LABORATORIO</t>
  </si>
  <si>
    <t>FARMACIA</t>
  </si>
  <si>
    <t>PERIODO Y AÑO:  PRIMER SEMESTRE DE 2025</t>
  </si>
  <si>
    <t>IMAGENEOLOGIA</t>
  </si>
  <si>
    <t>REHABILITACION</t>
  </si>
  <si>
    <t>PETRAFUNCIONAL</t>
  </si>
  <si>
    <t>Z:\COMUNIDAD HSVA\PROCESOS MISIONALES\GESTION CUIDADO CRITICO (GCC)\INDICADORES UCI 2025</t>
  </si>
  <si>
    <t>Z:\COMUNIDAD HSVA\PROCESOS MISIONALES\GESTION CUIDADO CRITICO (GCC)\INDICADORES UCI 2025   (SE REGISTRARON 27 ADVERSOS EN EL PRIMER SEMESTRE DEL 2025 )</t>
  </si>
  <si>
    <t xml:space="preserve">SE LOGRO ACTUALIZAR EL PROTOCOLO TRASLADO INTERNO DE PACIENTES </t>
  </si>
  <si>
    <t>SE SOCIALIZA EL PROTOCOLO TRASLADO INTERNO DE PACIENTES EN EL SEGUNDO SEMESTRE 2025</t>
  </si>
  <si>
    <t xml:space="preserve">Meta: 2 socialializaciones </t>
  </si>
  <si>
    <t xml:space="preserve">EL PERSONAL UCI CUMPLE AL 100% EL TRASLADO INTERNO DE PACIENTES CRITICOS </t>
  </si>
  <si>
    <t>docs.google.com/document/d/1ZgULxgrDVsnV0rO0ironKigJn2irEY4G/edit</t>
  </si>
  <si>
    <t>seguridad del pacientes son los encargados de hacer seguimientos a los dispositivos medicos y equipos de infusion según protocolo cumplen al 100%</t>
  </si>
  <si>
    <t xml:space="preserve">la rotulaciones de DM no se encuentran en los dispositivos medicos por orden del biomiedico que se encarga de hacer la capacitacion de los dispotivos </t>
  </si>
  <si>
    <t>lista chequeo mesualmente de carro de paro.
Semaforizacion mensual</t>
  </si>
  <si>
    <t xml:space="preserve">se evidencia lista de chequeo   ultima del primer semestre se realizo el 18/06/2025 </t>
  </si>
  <si>
    <t>se evidencia la realizacion de entrega de turno en la plataforma Dinamica Gerencial Modulo</t>
  </si>
  <si>
    <t xml:space="preserve">se realiza la verificacion de los equipos biomedicos, sin registro de verificacion </t>
  </si>
  <si>
    <t xml:space="preserve">reportan en los archivos de coordinacion de enfermeria a cargo de la jefe edith barrgan </t>
  </si>
  <si>
    <t xml:space="preserve">se encuentra en desarrollo el seguimiento al plan de mejora </t>
  </si>
  <si>
    <t>primer semestre no se trabajo pamec</t>
  </si>
  <si>
    <t xml:space="preserve">se evidencia matriz de riesgo en el area de planeacion </t>
  </si>
  <si>
    <t xml:space="preserve">no se han realizado seguimientos </t>
  </si>
  <si>
    <t>SOPORTE  MANEJADO POR LIDER SEGURIDAD AL PACIENTE</t>
  </si>
  <si>
    <t>PENDIENTE APROVACION DE PROTOCOLO DE ADMINISTRACION DE MEDICAMENTOS    Y PROTOCOLO CATETERISMO VESICAL.</t>
  </si>
  <si>
    <t xml:space="preserve">PENDIENTE APROVACION PARA SOCIALIZAR </t>
  </si>
  <si>
    <t xml:space="preserve">SE EVIDNECIA SOPORTE EN EL EXCEL DIARIO CARRO PARO </t>
  </si>
  <si>
    <t xml:space="preserve">LA EVIDENCIA EN FISICO EN AREA UCI NEONATAL </t>
  </si>
  <si>
    <t xml:space="preserve">           MIS-REG-002</t>
  </si>
  <si>
    <t>verificacion de los equipos biomedico</t>
  </si>
  <si>
    <t xml:space="preserve">DOCUMENTO EN EXCEL DE INVENTARIO DE EQUIPOS BIOMEDICOS </t>
  </si>
  <si>
    <t xml:space="preserve">elaborar las guias de las 10 primeras causas de ingreso de acuerdo al perfil epidemiologico y necesidades del servicio </t>
  </si>
  <si>
    <t xml:space="preserve"> documentacion listados de asistencia a capacitaciones </t>
  </si>
  <si>
    <t xml:space="preserve">en el primer semestra no se presentaros PQRS  </t>
  </si>
  <si>
    <t xml:space="preserve">en el primer semestra no se presentaros planes de mejoramineto </t>
  </si>
  <si>
    <t xml:space="preserve">revision de protocolos  adminstracion de medicamentos y protocolo de cataterismo vesical </t>
  </si>
  <si>
    <t xml:space="preserve">se evidencia mapa de riesgos en area de planeacion </t>
  </si>
  <si>
    <t xml:space="preserve">espera de aprovacion y socializacion </t>
  </si>
  <si>
    <t xml:space="preserve">prevencion de neumonia asociada a la ventilacion mecanica, prevencio de infecciones en uci, asilamientos de pacientes uci, toma de muestra de laboratorio y toma de hemocultivo  </t>
  </si>
  <si>
    <t>Z:\COMUNIDAD HSVA\CARGUE INDICADORES\2025\1. TABLERO INDICADORES\2025 INDICADORES ASISTENCIALES\1. INTERNACIÓN\INDICADORES UNIDAD NEONATAL  JULIO  2025</t>
  </si>
  <si>
    <t>n/a</t>
  </si>
  <si>
    <t xml:space="preserve">    </t>
  </si>
  <si>
    <r>
      <t xml:space="preserve">NOMBRE DEL PROCESO A EVALUAR:  </t>
    </r>
    <r>
      <rPr>
        <b/>
        <sz val="12"/>
        <rFont val="Arial"/>
        <family val="2"/>
      </rPr>
      <t xml:space="preserve"> </t>
    </r>
  </si>
  <si>
    <t xml:space="preserve">SEGURIDAD DEL PACIENTE </t>
  </si>
  <si>
    <t>N/A</t>
  </si>
  <si>
    <t>NO HAN SUCEDIDO EVENTOS ADVERSOS</t>
  </si>
  <si>
    <t>PRIMER SEMESTRE NO SE REGISTRAN ACTUALIZACION</t>
  </si>
  <si>
    <t>Elaborar las Guias de las pirmeras 10 causas de consulta de pacientes. Meta: 02 Guias</t>
  </si>
  <si>
    <t xml:space="preserve">NO SE HAN REALIZADO GUIAS </t>
  </si>
  <si>
    <t>Z:\COMUNIDAD HSVA\CARGUE INDICADORES\2025\1. TABLERO INDICADORES\2025 INDICADORES ASISTENCIALES\3. SERVICIO CONSULTA EXTERNA</t>
  </si>
  <si>
    <t xml:space="preserve">SE REGISTRA EN EL CORREO DE CONSULTA EXTARNA LOS SOPORTES </t>
  </si>
  <si>
    <t>PROCEDIMIENTO DE CALL CENTER ESTA EN DSARROLLO</t>
  </si>
  <si>
    <t>REALIZACION ANUAL CON FECHA DE JULIO 2025</t>
  </si>
  <si>
    <t>EVIDENCIA EN EL AREA DE PLANEACION</t>
  </si>
  <si>
    <t xml:space="preserve">INDUCCION Y REINDUCCION,PREVENCION DEL SUICIDIO, ESCULA DE LIDERES </t>
  </si>
  <si>
    <t>GMC/2-REG-005-FORAM</t>
  </si>
  <si>
    <t>SE ENCUTRA EN PROCESO DE ACTUALIZACION,PARA APROBACION</t>
  </si>
  <si>
    <t>SE ENCUTRA EN PROCESO DE ACTUALIZACION,PARA APROBACION-PARA LUEGO SOCIALIZAR</t>
  </si>
  <si>
    <t>PLATAFORMA VIGIFLOW</t>
  </si>
  <si>
    <t>ACTA DE RECPCION COGICO No DT-FAR-FR-001</t>
  </si>
  <si>
    <t>MIS-FR-032</t>
  </si>
  <si>
    <t>ACTA DE RECPCION COGICO No DT-FAR-FR-001(DENTRO DE ESTA LISTA DE CHEQUEO SE VERIFICA FECAH DE VENCIMIENTO)</t>
  </si>
  <si>
    <t>d:\Users\farmacia\Desktop\COPIA\DOCUMENTOS 2025\REGENTE H.S.V.A\FARMACOVIGILANCIA-25\ALERTAS SANITARIAS - 2025</t>
  </si>
  <si>
    <t>COMITES DE FARMACIA Y CIRCULARES</t>
  </si>
  <si>
    <t>ACTA DE COMITÉ</t>
  </si>
  <si>
    <t>PLATAFORMA DINAMICA-ORDENES DE DESPACHO-ACTA DE RECPCION CODIGO No DT-FAR-FR-001</t>
  </si>
  <si>
    <t>SE EVIDENCIA SOPORTE EN PLATAFORMA DINAMICA</t>
  </si>
  <si>
    <t>SE EVIDENCIA EN PLANEACION</t>
  </si>
  <si>
    <t xml:space="preserve">ACTAS DE CAPACITACION </t>
  </si>
  <si>
    <t>Z:\COMUNIDAD HSVA\CARGUE INDICADORES\2025\1. TABLERO INDICADORES\2025 INDICADORES ASISTENCIALES\7.FARMACIA-25</t>
  </si>
  <si>
    <t xml:space="preserve">PLAN ANUAL DE AQUISICION </t>
  </si>
  <si>
    <t xml:space="preserve"> </t>
  </si>
  <si>
    <t>Actualizar la política y el programa de seguridad del paciente</t>
  </si>
  <si>
    <t>Política y programa de seguridad del paciente actualizado según normatividad vigente</t>
  </si>
  <si>
    <t>Documento actualizado y aprobado</t>
  </si>
  <si>
    <t>Acta de aprobación, documento de política y programa actualizado</t>
  </si>
  <si>
    <t>Fortalecer la cultura del reporte de eventos adversos con los profesionales de la salud (eventos adversos, reporte, comunicación efectiva, gestión de riesgos, atención basada en evidencia), trimestralmente</t>
  </si>
  <si>
    <t>Incremento en reportes de incidentes y eventos adversos asociados a la atención</t>
  </si>
  <si>
    <t>N° de reportes de eventos adversos registrados</t>
  </si>
  <si>
    <t>Reportes en el sistema institucional, actas de comité de seguridad</t>
  </si>
  <si>
    <t>Realizar las rondas de seguridad tal como lo indica el programa aplicando lista de chequeo</t>
  </si>
  <si>
    <t>Visitas periódicas de supervisión y control</t>
  </si>
  <si>
    <t>N° de rondas de seguridad realizadas / N° programadas</t>
  </si>
  <si>
    <t xml:space="preserve">Socializar el Programa de Seguridad del Paciente trimestralmente </t>
  </si>
  <si>
    <t>Espacios de capacitación y socialización al personal asistencial y administrativo</t>
  </si>
  <si>
    <t>N° de socializaciones realizadas / N° programadas x 100</t>
  </si>
  <si>
    <t>Actas, listas de asistencia, presentaciones utilizadas</t>
  </si>
  <si>
    <t>Adopción de paquetes instruccionales de seguridad del paciente priorizados en la institución</t>
  </si>
  <si>
    <t>Selección y aprobación de paquetes instruccionales según lineamientos nacionales</t>
  </si>
  <si>
    <t>N° de paquetes instruccionales adoptado</t>
  </si>
  <si>
    <t>Documentos de adopción, actas de aprobación, manuales institucionales</t>
  </si>
  <si>
    <t>Socialización e implementación de paquetes instruccionales de seguridad del paciente de manera cuatrimestral</t>
  </si>
  <si>
    <t>Jornadas de capacitación y aplicación de paquetes en servicios asistenciales</t>
  </si>
  <si>
    <t>% de paquetes implementados frente a los programados</t>
  </si>
  <si>
    <t>Actas, listas de asistencia, reportes de implementación</t>
  </si>
  <si>
    <t>Actualizar el documento plan de capacitaciones del programa de seguridad del paciente que incluya IAAS, Farmacovigilancia, Tecnovigilancia y Reactivovigilancia</t>
  </si>
  <si>
    <t>Revisión y ajuste del plan institucional de capacitaciones</t>
  </si>
  <si>
    <t>NO SE HAN PRESENTADO EVENTOS ADVERSOS</t>
  </si>
  <si>
    <t>el procedimiento se realiza de manera oportuna, completa y conforme a la normatividad vigente</t>
  </si>
  <si>
    <t>CALIDAD</t>
  </si>
  <si>
    <t>EVIDENCIA EN FISICO EN T/A</t>
  </si>
  <si>
    <t>REFERENCIA Y CONTRAREFERNCIA, TRASLADO URBANO</t>
  </si>
  <si>
    <t xml:space="preserve">CORREO MEDICO REGULADOR, EN LINEA PACIENTES EN REMISION DIA DIA </t>
  </si>
  <si>
    <t>NO SE HAN PRESENTADO EVENTOS PQR</t>
  </si>
  <si>
    <t>NO SE HAN PRSENTADO PLANES DE MEJORA</t>
  </si>
  <si>
    <t xml:space="preserve">NO SE HAN GESTIONADO LAS ATIVIDADES DE PAME </t>
  </si>
  <si>
    <t>SE EVIDENCIA EN EL AEREA DE PLANECION</t>
  </si>
  <si>
    <t>A LA ESPERA DE SOCIALIZACIÓN</t>
  </si>
  <si>
    <t xml:space="preserve">PROTOCOLOS </t>
  </si>
  <si>
    <t>Z:\COMUNIDAD HSVA\CARGUE INDICADORES\2025\1. TABLERO INDICADORES\2025 INDICADORES ASISTENCIALES\9. TRASLADO ASISTENCIAL</t>
  </si>
  <si>
    <t xml:space="preserve">Garantizar la ejecucion del protocolo de buenas practicas de seguridad del paciente en la institucion, mediante la identificacion de EA  e Incidentes que afectan el servicio, y dar gestion oportuna a las acciones preventivas originadas implementadas por otros procesos o por las rondas de seguridad del paciente.
</t>
  </si>
  <si>
    <t xml:space="preserve">Reporte y gestion de eventos adversos dentro del tiempo establecido en el programa de Seguridad el paciente. EA:5 dias, Incidentes: 5 dias </t>
  </si>
  <si>
    <t>Garantizar la vigilancia,  adherencia y cumplimiento del programa de seguridad del paciente en la institucion, mediante identificacion y gestion de Eventos Adversos e Incidentes.</t>
  </si>
  <si>
    <t xml:space="preserve">Lista de chequeo Buenas Practicas de Seguridad del Paciente, eventos adversos e incidentes gestidonados mediante un excel. </t>
  </si>
  <si>
    <t>Z:\COMUNIDAD HSVA\PROCESOS ESTRATEGICOS\GESTION MEJORAMIENTO CONTINUO (GMC)\SEGURIDAD DE PACIENTE\ANALISIS DE EVENTOS ADVERSOS\AÑO 2025\NOTIFICACION DE EVENTOS  2025</t>
  </si>
  <si>
    <t>Z:\BIBLIOTECA HSVA\1. MANUAL DE DOCUMENTOS HSVA\2. PROCESOS MISIONALES\6. GESTIÓN CLÍNICA\6.2 SEGURIDAD DEL PACIENTE\POLITICA</t>
  </si>
  <si>
    <t>Listas de chequeo diligenciadas, informes mensuales de rondas</t>
  </si>
  <si>
    <t>Z:\COMUNIDAD HSVA\PROCESOS ESTRATEGICOS\GESTION MEJORAMIENTO CONTINUO (GMC)\SEGURIDAD DE PACIENTE\ANALISIS DE EVENTOS ADVERSOS\AÑO 2025\INFORMES  SP 2025</t>
  </si>
  <si>
    <t>Z:\COMUNIDAD HSVA\PROCESOS ESTRATEGICOS\GESTION MEJORAMIENTO CONTINUO (GMC)\SEGURIDAD DE PACIENTE\ANALISIS DE EVENTOS ADVERSOS\AÑO 2025\CAPACITACIONES 2024-2025\2025</t>
  </si>
  <si>
    <t>C:\Users\seguridad_paciente\Desktop\DOCUMENTOS ACTUALIZAR</t>
  </si>
  <si>
    <t>Z:\COMUNIDAD HSVA\CARGUE INDICADORES\1. COMITES HSVA\1.1 COMITES ASISTENCIALES\1. SEGURIDAD DEL PACIENTE\ACTAS 2025</t>
  </si>
  <si>
    <t xml:space="preserve">Lista de asistencia de usuarios mensuales </t>
  </si>
  <si>
    <t xml:space="preserve">se evindecia reporte en plataforma dinamica </t>
  </si>
  <si>
    <t xml:space="preserve">se realiza a la adherencia de lavado de mano por parte del programa estrategia multimodal y apoyo IAAS </t>
  </si>
  <si>
    <t>Se realiza seguimiento diario porparte de apoyo IAAS</t>
  </si>
  <si>
    <t>SE REALIZA CAMBIO DE EQUIPO CADA 5  DIAS Y SE REALIZA SU RESPECTIVA ROTULACION POR AUXILIAR DE ENFERMERIA</t>
  </si>
  <si>
    <t>SE GARANTIZA EN RONDAS DE ENFERMERIA CAMBIO  DE  VENOPUNCION CADA 3 DIAS O ANTES SI HAY SIGNOS DE FLEBITIS.</t>
  </si>
  <si>
    <t>Z:\COMUNIDAD HSVA\REGISTRO DIARIO DE CARRO DE PARO\REGISTRO DIARIO DE CARRO DE PARO 2025\HOSPITALIZACION</t>
  </si>
  <si>
    <t xml:space="preserve">SE  EVIDENCIA LA ENTREGA DEL CAMBIO DE TURNO DEL PERSONAL DE ENFERMERIA CON EL KARDEX </t>
  </si>
  <si>
    <t>registro diligenciado en cada entrega de turno en el kardex</t>
  </si>
  <si>
    <t>NO  SE CUIMPLE DE PARTE MEDICA</t>
  </si>
  <si>
    <t>NO  SE REALIZA</t>
  </si>
  <si>
    <t>A CARGO DEL PLAN DE MEJORAMIENTO LA LIDER DE COMITÉ DE CONVIVENCIA</t>
  </si>
  <si>
    <t>EN  DESARROLLO</t>
  </si>
  <si>
    <t>EVIDENCIA  EN AREA DE PLANEACION</t>
  </si>
  <si>
    <t xml:space="preserve">SOCIALIZADO CON LIDERES DE  LOS  PROCESOS  </t>
  </si>
  <si>
    <t>INFECCIONES CRUZADAS,POLOITICA DE SEGURIDAD DEL PACAIENTE.</t>
  </si>
  <si>
    <t>Z:\COMUNIDAD HSVA\CARGUE INDICADORES\2025\1. TABLERO INDICADORES\2025 INDICADORES ASISTENCIALES</t>
  </si>
  <si>
    <t>se evidencia registro de seguimiento de eventos adversos en fisico en el area de laboratorio clinico</t>
  </si>
  <si>
    <t xml:space="preserve">manual de hematologia, manual de quimica, manual de microbiologia ,manual de uroanalisis </t>
  </si>
  <si>
    <t>pendiente a la socializacion</t>
  </si>
  <si>
    <t>se evidencia reportes de calidad en fisico en el area de laboratorio clinico</t>
  </si>
  <si>
    <t>no se han presentado PQRS  al laboratorio clinico</t>
  </si>
  <si>
    <t>no se han presentado planes mejoramiento  al laboratorio clinico</t>
  </si>
  <si>
    <t>mapa de riesgo en la oficina de planeacion</t>
  </si>
  <si>
    <t xml:space="preserve">se raliazaron capacitaciones en fase preanalitica:enfasis en muestra recibidas, recuento de plaquetas, histograma </t>
  </si>
  <si>
    <t>Z:\COMUNIDAD HSVA\CARGUE INDICADORES\2025\1. TABLERO INDICADORES\2025 INDICADORES ASISTENCIALES\4. SERVICIO DE APOYO DIAGNOSTICO Y COMPLE TERAPEUTICA\LABORATORIO</t>
  </si>
  <si>
    <t>POCA IMPLEMENTACION</t>
  </si>
  <si>
    <t xml:space="preserve">meta: 2  procedimiento actualizado y aprobado </t>
  </si>
  <si>
    <t xml:space="preserve">Hay rotulaciones DM que se encuentra en biomedica por el tamaño del rotulado </t>
  </si>
  <si>
    <t>Z:\COMUNIDAD HSVA\CARGUE INDICADORES\2025\1. TABLERO INDICADORES\2025 INDICADORES ASISTENCIALES\2. SERVICIO QUIRURGICO</t>
  </si>
  <si>
    <t>registro en fisico de la verificacion del carro de paro</t>
  </si>
  <si>
    <t>mapa de riesgo en el area de planeacion</t>
  </si>
  <si>
    <t>pendiente a socializar</t>
  </si>
  <si>
    <t>INFECCIONES CRUZADAS, POLITICA DE SEGURIDAD DEL PACIENTE, LAVADO DE MANOS</t>
  </si>
  <si>
    <t xml:space="preserve">SE REALIZA LA ADHERENCIA 4 VECES EN EL MES </t>
  </si>
  <si>
    <t xml:space="preserve">SE SOPORTA QUE LOS REGISTROS DE VALIDACION DE CARGAS SE CUMPLEN </t>
  </si>
  <si>
    <t>MAPA DE RIESGO EN PLANEACION</t>
  </si>
  <si>
    <t>PENDIENTE DE SOCIALIZACION</t>
  </si>
  <si>
    <t>se reliza reporte en plataforma dinamica</t>
  </si>
  <si>
    <t>capacitacion de manejo de paciente infartado</t>
  </si>
  <si>
    <t>SE REALIZA DESDE EL AREA DE ESTADISTICA A LA PLATAFORMA EL RUA</t>
  </si>
  <si>
    <t>AI-UR-GC-04 GUIA PARA EL MANEJO DE URGENCIAS PSIQUIATRICAS, AI-UR-GC-05 GUIA DE ATENCION POR AGRESION POR TRANSMISORES RABIA</t>
  </si>
  <si>
    <t>AI-UR-GC-04 GUIA PARA EL MANEJO DE URGENCIAS PSIQUIATRICAS,</t>
  </si>
  <si>
    <t>Z:\BIBLIOTECA HSVA\1. MANUAL DE DOCUMENTOS HSVA\2. PROCESOS MISIONALES\7. ATENCION INMEDIATA\7.1 URGENCIAS\FORMATOS</t>
  </si>
  <si>
    <t xml:space="preserve">SE EVIDENCIA EL ENVIO DE SOPORTES AL LIDER DE SIAU </t>
  </si>
  <si>
    <t xml:space="preserve">RESULTADOS DESDE EL AREA DE CALIDAD </t>
  </si>
  <si>
    <t>MAPA DE RI3ESGOS EN EL AREA DE PLANEACION</t>
  </si>
  <si>
    <t>PENDIENTE A LA SOCIALIZACION</t>
  </si>
  <si>
    <t xml:space="preserve">Asistir al programa de capacitaciones </t>
  </si>
  <si>
    <t>Total de registro de asistencia / Total de programados x 100</t>
  </si>
  <si>
    <t>SE EVIDENCIA EN REGISTRO DE ASISTENCIA GT-TH-FR-03</t>
  </si>
  <si>
    <t>Z:\COMUNIDAD HSVA\CARGUE INDICADORES\2025\1. TABLERO INDICADORES\2025 INDICADORES ASISTENCIALES\5. SERVICIO DE ATENCIÓN INMEDIATA\URGENCIAS</t>
  </si>
  <si>
    <t xml:space="preserve">SE REPORTAN EVIDENCIA EN PLATAFORMA DINAMICA, Y EVIDENCIA DEL SEGUIMIENTO EN FISICO  </t>
  </si>
  <si>
    <t xml:space="preserve">Z:\COMUNIDAD HSVA\PROCESOS MISIONALES\GESTION TERAPEUTICA (GTP)\GESTION  PRETRANSFUSIONAL\GESTION PRETRANSFUSIONAL  DOCUMNETO ACTUALIZADOS CON FECHA DE 2023 PARA 5 AÑOS </t>
  </si>
  <si>
    <t xml:space="preserve">LISTA DE ASISTENCIA DE DOCMUENTOS ACTUALIZADOS </t>
  </si>
  <si>
    <t xml:space="preserve">PROCEDIMIENTO DE LA TRASFUSION, IDENTIFICACION VERIFICACION DEL RECEPTOR FRENTE AL COMPONENTE SANGUINEO EN SU ENTREGA O DEVOLUCION </t>
  </si>
  <si>
    <t>LIBRO DE REGISTRO DE LOS COMPONENTES,FORMATO DE LA TRASFUSION SANGUIENA ADCT-ST-FR-002, FORMATO DE CHEQUO DE SEGURIDAD DEL PACIENTE EN TRASFUSION SANGUINEA ADCT-ST-FR-012</t>
  </si>
  <si>
    <t>FORMATO INVESTIGACION DE REACCIONES ADVERSAR A LA TRASFUSION  MIS-FR-029</t>
  </si>
  <si>
    <t>PRIMER COMITÉ 21-ABRIL-2025   SEGUNDO COMITÉ 10-JULIO-2025  CON SUS RESPECTIVA LISTA DE ASISTENCIAS</t>
  </si>
  <si>
    <t xml:space="preserve">REALIZAR AJUSTE A LOS PIES DE PAGINA EN LOS POES  Y ACTUALIZARLOS A ESTE AÑO, Y MEJORA ESTRUCTURA FISICA </t>
  </si>
  <si>
    <t>MAPA DE RIESGO EN EL AREA PLANEACION</t>
  </si>
  <si>
    <t xml:space="preserve">PENDICENTE A LA SOCIALIZACION </t>
  </si>
  <si>
    <t xml:space="preserve">FORMATO DE CONTROL DE TEMPERATURA DE CONGELADORES ADCT-ST-FR-017 SE EVIDENCIA FORMATO DIGILENCIADO DIARIAMENTE </t>
  </si>
  <si>
    <t>LISTA DE ASISTENCIAS LAVADO DE MANOS-REACTIVOVIGILANCIA-ECONOMIA DE LAS TRASFUSION-SUFICIENCIA DE SANGRE-HEMOVIGILANCIA-ESTRATEGIA PARA EVITAR LA HIMUNIZACION ANTIGENOS ERITROCITARIOS EN MEDICINA TRASFUSIONAL-SERVICIO DE TRASFUSION EN EL SEHEVI</t>
  </si>
  <si>
    <t>LAVADO DE MANOS-REACTIVOVIGILANCIA-ECONOMIA DE LAS TRASFUSION-SUFICIENCIA DE SANGRE-HEMOVIGILANCIA-ESTRATEGIA PARA EVITAR LA HIMUNIZACION ANTIGENOS ERITROCITARIOS EN MEDICINA TRASFUSIONAL-SERVICIO DE TRASFUSION EN EL SEHEVI</t>
  </si>
  <si>
    <t>Z:\COMUNIDAD HSVA\CARGUE INDICADORES\2025\1. TABLERO INDICADORES\2025 INDICADORES ASISTENCIALES\6.GESTION PRETRANSFUSIONAL</t>
  </si>
  <si>
    <t xml:space="preserve">APLICACIÓN DE TRD EN OFICIOS Y MEMORANDOS </t>
  </si>
  <si>
    <t xml:space="preserve">SE EVIDENCIA EN PLATAFORMA DINAMICA </t>
  </si>
  <si>
    <t xml:space="preserve">ADG-4-PRO-008         AD-RI-PR-01                         AD-RI-PR-07                      AD-RI-PR-08                      DT-ID-PR-001                     AD-RI-PR-05                      AD-RI-PR-06                        AD-RI-MN-01                            AD-RI-FR-06                         AD-RI-FR-08                     DT-ID-FR-003    </t>
  </si>
  <si>
    <t xml:space="preserve">LISTE DE ASISTENCIA </t>
  </si>
  <si>
    <t xml:space="preserve">SE EVIDENCIA LA ENTREGA DE RESULTADOS ANTES DE LA 72 HORAS EN LOS INDICADORES DE APOYO DIAGNOSTICO </t>
  </si>
  <si>
    <t>Z:\COMUNIDAD HSVA\REGISTRO DIARIO DE CARRO DE PARO\REGISTRO DIARIO DE CARRO DE PARO 2025\IMAGENOLOGIA</t>
  </si>
  <si>
    <t>SE ENCUENTRA UN PLAN DE MEJORA YA FINALIZADO</t>
  </si>
  <si>
    <t>2025 FORMATO MATRIZ DE PAMEC 2025 HSAV</t>
  </si>
  <si>
    <t>EVIDENCIA MAPA DE RIESGO EN PLANEACION</t>
  </si>
  <si>
    <t>PENDIENDE A SOCIALIZAR</t>
  </si>
  <si>
    <t>Z:\COMUNIDAD HSVA\CARGUE INDICADORES\2025\1. TABLERO INDICADORES\2025 INDICADORES ASISTENCIALES\4. SERVICIO DE APOYO DIAGNOSTICO Y COMPLE TERAPEUTICA\IMAGENOLOGIA</t>
  </si>
  <si>
    <t xml:space="preserve">LISTA DE ASISTENCIA </t>
  </si>
  <si>
    <t xml:space="preserve">LISTADE INEVNTARIOS </t>
  </si>
  <si>
    <t>se evidencia registro de seguimiento de eventos adversos en fisico en el area de rehabilitacion</t>
  </si>
  <si>
    <t xml:space="preserve">guia de manejo por terapia ocupacional de enfermedades cerebro vascular - guia de manejo por terapia ocupacional sindrome del tunel del carpo- manual gestion de riesgos en el servicio de rehabilitacion- AR-TE-08. - AT-RE-PC-01. - PROTOCOLO ASPIRACION ESTERIL DE4 SECRECIONES BRONQUIALES </t>
  </si>
  <si>
    <t>PENDIENTE A SOCIALIZAR</t>
  </si>
  <si>
    <t>Z:\BIBLIOTECA HSVA\1. MANUAL DE DOCUMENTOS HSVA\2. PROCESOS MISIONALES\12. APOYO TERAPÉUTICO\12.1 REHABILITACIÓN</t>
  </si>
  <si>
    <t xml:space="preserve">PLATAFORMA DE DINAMICA </t>
  </si>
  <si>
    <t xml:space="preserve">NO REGISTRA PQRS EN EL PRIMER SEMESTRE </t>
  </si>
  <si>
    <t xml:space="preserve">EVIDENCIA EN PLANEACION </t>
  </si>
  <si>
    <t xml:space="preserve">REPORTA INDICADORES DE ACTIVIDADES DE REHABILITACION </t>
  </si>
  <si>
    <t xml:space="preserve">  </t>
  </si>
  <si>
    <t>Z:\COMUNIDAD HSVA\REGISTRO DIARIO DE CARRO DE PARO\REGISTRO DIARIO URGENCIAS\VARIOS\POA  -  INFARTO</t>
  </si>
  <si>
    <t>Aumentar la eficiencia y calidad en el desarrollo de los procesos, mediante servicios de salud oportunos, seguros y continuos</t>
  </si>
  <si>
    <t>Mejoramiento de la prestación de servicios de salud</t>
  </si>
  <si>
    <t>Fortalecer la gestión de los procesos asistenciales y administrativos en pro de la mejora continua de la institución</t>
  </si>
  <si>
    <t>Fortalecimiento institucional</t>
  </si>
  <si>
    <t>Brindar servicios de salud centrados en el usuario y su familia, cumpliendo atributos de calidad y orientados a la satisfacción de necesidades</t>
  </si>
  <si>
    <t>Lograr la plena satisfacción de los usuarios del hospital San Vicente como instrumento de fidelización</t>
  </si>
  <si>
    <t>Aumentar la eficiencia y calidad en el desarrollo de los procesos, mediante servicios de salud</t>
  </si>
  <si>
    <t>Mejorar la eficiencia de los recursos tecnológicos existentes en la institución</t>
  </si>
  <si>
    <t>Brindar servicios de salud centrados en el usuario y su familia, cumpliendo atributos de la calidad y orientados a la satisfacción de las necesidades de salud</t>
  </si>
  <si>
    <t>Implementar estrategias de intervención a los servidores públicos y colaboradores de la ESE en el marco de fortalecer sus competencias con el fin de crear valor en los resultados individuales</t>
  </si>
  <si>
    <t>Mejorar la eficiencia de los recursos Fortalecer la gestión de los procesos asistenciales y administrativos en pro de la mejora continua de la institución.</t>
  </si>
  <si>
    <t>Aumentar la eficiencia y calidad en el desarrollo de los procesos, mediante la prestación de servicios de salud oportunos, seguros y continuos</t>
  </si>
  <si>
    <t>Fortalecer la gestión de los procesos asistenciales y administrativos en pro de la mejora continua de la institució</t>
  </si>
  <si>
    <t xml:space="preserve">manual de buenas practicas de estirilizacion </t>
  </si>
  <si>
    <t>lista de asistencia</t>
  </si>
  <si>
    <t>adherencia de lavado de manos, lavado preoperatorio, venopunsion</t>
  </si>
  <si>
    <t xml:space="preserve">se realizan 4 adherencia en el mes </t>
  </si>
  <si>
    <t xml:space="preserve">se evidencia oficios enviados a subdirecciion administrativa y cientifica e igualmente a direccion </t>
  </si>
  <si>
    <t>no se realizo actualizacion en el primer semestre 2025</t>
  </si>
  <si>
    <t>Brindar servicios de salud centrados en el usuario y su familia, cumpliendo cada uno de los atributos de la calidad y orientados a la satisfacción de sus necesidades</t>
  </si>
  <si>
    <t>Brindar servicios de salud, centrados en el usuario y su familia, cumpliendo cada uno de los atributos de la calidad y orientados a la satisfacción de las necesidades de salud de las personas</t>
  </si>
  <si>
    <t>Lograr la plena satisfacción de los usuarios del hospital San Vicente como instrumento de fidelización a los servicios en salud</t>
  </si>
  <si>
    <t>Fortalecer la gestión de los procesos asistenciales y administrativos en pro de la mejora continua de la institución.</t>
  </si>
  <si>
    <t>Brindar servicios de salud, centrados en el usuario y su familia, cumpliendo cada uno de los atributos de la calidad y orientados a la satisfacción de las necesidades de salud.</t>
  </si>
  <si>
    <t>Lograr la plena satisfacción de los usuarios del hospital San Vicente como instrumento de fidelización.</t>
  </si>
  <si>
    <t>Aumentar la eficiencia y calidad en el desarrollo de los procesos, mediante la prestación de servicios de salud oportunos, seguros y continuos.</t>
  </si>
  <si>
    <t>Lograr la plena satisfacción de los usuarios del hospital San Vicente como instrumento de fidelización a los servicios en salud.</t>
  </si>
  <si>
    <t>Implementar estrategias de intervención a los servidores públicos y colaboradores de la ESE en el marco de fortalecer sus competencias con el fin de crear valor en los resultados individuales.</t>
  </si>
  <si>
    <t>Mejorar la eficiencia de los recursos tecnológicos existentes en la institución, para que sean el apoyo vital en la toma de decisiones y brinden una ventaja competitiva mediante la generación de valor agregado.</t>
  </si>
  <si>
    <t>Autosostenibilidad y equilibrio financiero</t>
  </si>
  <si>
    <t>Fortalecer la sostenibilidad económica y el crecimiento financiero de la entidad, mediante un modelo de gestión empresarial que maximice las ganancias operacionales y generen una rentabilidad económica y social.</t>
  </si>
  <si>
    <t>Brindar servicios de salud, centrados en el usuario y su familia, cumpliendo atributos de la calidad y orientados a la satisfacción de las necesidades de salud.</t>
  </si>
  <si>
    <t>Mejorar la eficiencia de los recursos tecnológicos existentes en la institución, para que sean apoyo vital en la toma de decisiones</t>
  </si>
  <si>
    <t>Implementar estrategias de intervención a los servidores públicos y colaboradores de la ESE en el marco de fortalecer sus competencias.</t>
  </si>
  <si>
    <t>Mejorar la eficiencia de los recursos tecnológicos existentes en la institución, para que sean apoyo vital en la toma de decisiones.</t>
  </si>
  <si>
    <t>LINEAS ESTRATEGICAS</t>
  </si>
  <si>
    <t>INFORME GLOBAL DE LA AUDITORIA PRIMER SEMESTRE DE 2025</t>
  </si>
  <si>
    <t>SEGURIDAD DEL PACIENTE</t>
  </si>
  <si>
    <t>ESTERILIZACION</t>
  </si>
  <si>
    <t>INTERNACION</t>
  </si>
  <si>
    <t>TOTAL</t>
  </si>
  <si>
    <t>FORTALECIMIENTO INSTITUCIONAL</t>
  </si>
  <si>
    <t>AUTOSOSTENIBILIDAD Y EQUILIBRIO FINANCIERO</t>
  </si>
  <si>
    <t>MEJORAMIENTO DE LA PRESTACIÓN DE SERVICIOS DE SALUD</t>
  </si>
  <si>
    <t>FECHA: 31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</si>
</sst>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42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57">
    <xf numFmtId="0" fontId="0" fillId="0" borderId="0" xfId="0"/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0" borderId="0" xfId="1" applyFont="1"/>
    <xf numFmtId="9" fontId="7" fillId="0" borderId="0" xfId="2" applyFont="1" applyBorder="1" applyAlignment="1"/>
    <xf numFmtId="0" fontId="7" fillId="0" borderId="0" xfId="1" applyFont="1" applyAlignment="1">
      <alignment horizontal="left"/>
    </xf>
    <xf numFmtId="0" fontId="9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/>
    <xf numFmtId="9" fontId="10" fillId="0" borderId="0" xfId="4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9" fontId="7" fillId="4" borderId="13" xfId="2" applyFont="1" applyFill="1" applyBorder="1" applyAlignment="1">
      <alignment horizontal="center"/>
    </xf>
    <xf numFmtId="9" fontId="7" fillId="0" borderId="1" xfId="2" applyFont="1" applyBorder="1" applyAlignment="1">
      <alignment horizontal="left"/>
    </xf>
    <xf numFmtId="9" fontId="7" fillId="0" borderId="1" xfId="2" applyFont="1" applyBorder="1" applyAlignment="1">
      <alignment horizontal="center" vertical="center"/>
    </xf>
    <xf numFmtId="9" fontId="10" fillId="2" borderId="1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3" fillId="6" borderId="1" xfId="0" applyFont="1" applyFill="1" applyBorder="1"/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6" borderId="1" xfId="0" applyFont="1" applyFill="1" applyBorder="1"/>
    <xf numFmtId="0" fontId="1" fillId="2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top" wrapText="1"/>
    </xf>
    <xf numFmtId="0" fontId="16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9" fontId="2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top" wrapText="1"/>
    </xf>
    <xf numFmtId="9" fontId="21" fillId="2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7" fontId="0" fillId="0" borderId="0" xfId="0" applyNumberFormat="1"/>
    <xf numFmtId="0" fontId="0" fillId="0" borderId="1" xfId="0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9" fontId="10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6" fillId="0" borderId="12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9" fontId="23" fillId="0" borderId="1" xfId="0" applyNumberFormat="1" applyFont="1" applyBorder="1" applyAlignment="1">
      <alignment horizontal="center" vertical="center" wrapText="1"/>
    </xf>
    <xf numFmtId="9" fontId="23" fillId="2" borderId="1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22" fillId="2" borderId="1" xfId="0" applyFont="1" applyFill="1" applyBorder="1" applyAlignment="1">
      <alignment vertical="center" wrapText="1"/>
    </xf>
    <xf numFmtId="0" fontId="24" fillId="0" borderId="0" xfId="0" applyFont="1"/>
    <xf numFmtId="0" fontId="25" fillId="0" borderId="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9" fontId="10" fillId="8" borderId="1" xfId="0" applyNumberFormat="1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9" fontId="27" fillId="0" borderId="19" xfId="0" applyNumberFormat="1" applyFont="1" applyBorder="1" applyAlignment="1">
      <alignment horizontal="center" vertical="center"/>
    </xf>
    <xf numFmtId="0" fontId="27" fillId="9" borderId="19" xfId="0" applyFont="1" applyFill="1" applyBorder="1" applyAlignment="1">
      <alignment horizontal="center" vertical="center"/>
    </xf>
    <xf numFmtId="0" fontId="27" fillId="8" borderId="19" xfId="0" applyFont="1" applyFill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8" fillId="0" borderId="0" xfId="0" applyFont="1"/>
    <xf numFmtId="0" fontId="6" fillId="0" borderId="1" xfId="0" applyFont="1" applyBorder="1"/>
    <xf numFmtId="0" fontId="13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9" fontId="7" fillId="0" borderId="1" xfId="2" applyFont="1" applyBorder="1" applyAlignment="1">
      <alignment horizontal="left"/>
    </xf>
    <xf numFmtId="0" fontId="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9" fontId="15" fillId="6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7" fillId="0" borderId="2" xfId="1" applyFont="1" applyBorder="1" applyAlignment="1"/>
    <xf numFmtId="0" fontId="7" fillId="0" borderId="3" xfId="1" applyFont="1" applyBorder="1" applyAlignment="1"/>
    <xf numFmtId="0" fontId="7" fillId="0" borderId="4" xfId="1" applyFont="1" applyBorder="1" applyAlignment="1"/>
    <xf numFmtId="9" fontId="7" fillId="0" borderId="0" xfId="2" applyFont="1" applyBorder="1" applyAlignment="1">
      <alignment horizontal="center" vertical="center"/>
    </xf>
    <xf numFmtId="9" fontId="7" fillId="0" borderId="1" xfId="2" applyFont="1" applyBorder="1" applyAlignment="1">
      <alignment horizontal="center" vertical="center" wrapText="1"/>
    </xf>
    <xf numFmtId="9" fontId="6" fillId="6" borderId="1" xfId="0" applyNumberFormat="1" applyFont="1" applyFill="1" applyBorder="1" applyAlignment="1">
      <alignment horizontal="center" vertical="center" wrapText="1"/>
    </xf>
    <xf numFmtId="9" fontId="6" fillId="10" borderId="1" xfId="0" applyNumberFormat="1" applyFont="1" applyFill="1" applyBorder="1" applyAlignment="1">
      <alignment horizontal="center" vertical="center" wrapText="1"/>
    </xf>
    <xf numFmtId="9" fontId="7" fillId="6" borderId="1" xfId="2" applyFont="1" applyFill="1" applyBorder="1" applyAlignment="1">
      <alignment horizontal="center" vertical="center"/>
    </xf>
    <xf numFmtId="9" fontId="10" fillId="6" borderId="1" xfId="0" applyNumberFormat="1" applyFont="1" applyFill="1" applyBorder="1" applyAlignment="1">
      <alignment horizontal="center" vertical="center" wrapText="1"/>
    </xf>
    <xf numFmtId="9" fontId="12" fillId="6" borderId="1" xfId="0" applyNumberFormat="1" applyFont="1" applyFill="1" applyBorder="1" applyAlignment="1">
      <alignment horizontal="center" vertical="center" wrapText="1"/>
    </xf>
    <xf numFmtId="9" fontId="10" fillId="10" borderId="1" xfId="0" applyNumberFormat="1" applyFont="1" applyFill="1" applyBorder="1" applyAlignment="1">
      <alignment horizontal="center" vertical="center" wrapText="1"/>
    </xf>
    <xf numFmtId="9" fontId="7" fillId="10" borderId="1" xfId="2" applyFont="1" applyFill="1" applyBorder="1" applyAlignment="1">
      <alignment horizontal="center" vertical="center"/>
    </xf>
    <xf numFmtId="9" fontId="7" fillId="8" borderId="1" xfId="2" applyFont="1" applyFill="1" applyBorder="1" applyAlignment="1">
      <alignment horizontal="center" vertical="center"/>
    </xf>
    <xf numFmtId="9" fontId="19" fillId="6" borderId="1" xfId="0" applyNumberFormat="1" applyFont="1" applyFill="1" applyBorder="1" applyAlignment="1">
      <alignment horizontal="center" vertical="center" wrapText="1"/>
    </xf>
    <xf numFmtId="9" fontId="23" fillId="6" borderId="1" xfId="0" applyNumberFormat="1" applyFont="1" applyFill="1" applyBorder="1" applyAlignment="1">
      <alignment horizontal="center" vertical="center" wrapText="1"/>
    </xf>
    <xf numFmtId="9" fontId="23" fillId="10" borderId="1" xfId="0" applyNumberFormat="1" applyFont="1" applyFill="1" applyBorder="1" applyAlignment="1">
      <alignment horizontal="center" vertical="center" wrapText="1"/>
    </xf>
    <xf numFmtId="9" fontId="0" fillId="0" borderId="0" xfId="0" applyNumberFormat="1"/>
    <xf numFmtId="9" fontId="26" fillId="0" borderId="18" xfId="0" applyNumberFormat="1" applyFont="1" applyBorder="1" applyAlignment="1">
      <alignment horizontal="center" vertical="center" wrapText="1"/>
    </xf>
    <xf numFmtId="0" fontId="26" fillId="9" borderId="19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3" fontId="7" fillId="0" borderId="5" xfId="1" applyNumberFormat="1" applyFont="1" applyBorder="1" applyAlignment="1">
      <alignment horizontal="left" vertical="center" wrapText="1"/>
    </xf>
    <xf numFmtId="3" fontId="7" fillId="0" borderId="7" xfId="1" applyNumberFormat="1" applyFont="1" applyBorder="1" applyAlignment="1">
      <alignment horizontal="left" vertical="center" wrapText="1"/>
    </xf>
    <xf numFmtId="3" fontId="7" fillId="0" borderId="8" xfId="1" applyNumberFormat="1" applyFont="1" applyBorder="1" applyAlignment="1">
      <alignment horizontal="left" vertical="center" wrapText="1"/>
    </xf>
    <xf numFmtId="3" fontId="7" fillId="0" borderId="10" xfId="1" applyNumberFormat="1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  <xf numFmtId="0" fontId="7" fillId="0" borderId="4" xfId="1" applyFont="1" applyBorder="1" applyAlignment="1">
      <alignment horizontal="center" wrapText="1"/>
    </xf>
    <xf numFmtId="9" fontId="7" fillId="4" borderId="1" xfId="2" applyFont="1" applyFill="1" applyBorder="1" applyAlignment="1">
      <alignment horizontal="left"/>
    </xf>
    <xf numFmtId="9" fontId="7" fillId="0" borderId="1" xfId="2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9" fillId="7" borderId="12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9" fontId="7" fillId="0" borderId="2" xfId="2" applyFont="1" applyBorder="1" applyAlignment="1">
      <alignment horizontal="center" wrapText="1"/>
    </xf>
    <xf numFmtId="9" fontId="7" fillId="0" borderId="4" xfId="2" applyFont="1" applyBorder="1" applyAlignment="1">
      <alignment horizontal="center" wrapText="1"/>
    </xf>
    <xf numFmtId="0" fontId="1" fillId="0" borderId="14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3" borderId="1" xfId="0" applyFill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9" fillId="7" borderId="12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Porcentual 2" xfId="2" xr:uid="{00000000-0005-0000-0000-000003000000}"/>
    <cellStyle name="Porcentual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749650043744531"/>
          <c:y val="0.14399314668999708"/>
          <c:w val="0.50192060367454072"/>
          <c:h val="0.3812230242053077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IMAGENOLOGIA!$B$31:$B$32</c:f>
              <c:strCache>
                <c:ptCount val="2"/>
                <c:pt idx="0">
                  <c:v>INFORME GLOBAL DE LA AUDITORIA PRIMER SEMESTRE DE 2025</c:v>
                </c:pt>
                <c:pt idx="1">
                  <c:v>LINEAS ESTRATEGICAS</c:v>
                </c:pt>
              </c:strCache>
            </c:strRef>
          </c:tx>
          <c:invertIfNegative val="0"/>
          <c:cat>
            <c:strRef>
              <c:f>IMAGENOLOGIA!$A$33:$A$36</c:f>
              <c:strCache>
                <c:ptCount val="4"/>
                <c:pt idx="0">
                  <c:v>Mejoramiento de la prestación de servicios de salud</c:v>
                </c:pt>
                <c:pt idx="1">
                  <c:v>Autosostenibilidad y equilibrio financiero</c:v>
                </c:pt>
                <c:pt idx="2">
                  <c:v>Fortalecimiento institucional</c:v>
                </c:pt>
                <c:pt idx="3">
                  <c:v>RESULTADO FINAL</c:v>
                </c:pt>
              </c:strCache>
            </c:strRef>
          </c:cat>
          <c:val>
            <c:numRef>
              <c:f>IMAGENOLOGIA!$B$33:$B$36</c:f>
              <c:numCache>
                <c:formatCode>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EDF8-4C2E-AEBF-D4B11887B495}"/>
            </c:ext>
          </c:extLst>
        </c:ser>
        <c:ser>
          <c:idx val="1"/>
          <c:order val="1"/>
          <c:tx>
            <c:strRef>
              <c:f>IMAGENOLOGIA!$C$31:$C$32</c:f>
              <c:strCache>
                <c:ptCount val="2"/>
                <c:pt idx="0">
                  <c:v>INFORME GLOBAL DE LA AUDITORIA PRIMER SEMESTRE DE 2025</c:v>
                </c:pt>
                <c:pt idx="1">
                  <c:v>RESULTADO</c:v>
                </c:pt>
              </c:strCache>
            </c:strRef>
          </c:tx>
          <c:invertIfNegative val="0"/>
          <c:cat>
            <c:strRef>
              <c:f>IMAGENOLOGIA!$A$33:$A$36</c:f>
              <c:strCache>
                <c:ptCount val="4"/>
                <c:pt idx="0">
                  <c:v>Mejoramiento de la prestación de servicios de salud</c:v>
                </c:pt>
                <c:pt idx="1">
                  <c:v>Autosostenibilidad y equilibrio financiero</c:v>
                </c:pt>
                <c:pt idx="2">
                  <c:v>Fortalecimiento institucional</c:v>
                </c:pt>
                <c:pt idx="3">
                  <c:v>RESULTADO FINAL</c:v>
                </c:pt>
              </c:strCache>
            </c:strRef>
          </c:cat>
          <c:val>
            <c:numRef>
              <c:f>IMAGENOLOGIA!$C$33:$C$36</c:f>
              <c:numCache>
                <c:formatCode>0%</c:formatCode>
                <c:ptCount val="4"/>
                <c:pt idx="0">
                  <c:v>1</c:v>
                </c:pt>
                <c:pt idx="2">
                  <c:v>0.77625</c:v>
                </c:pt>
                <c:pt idx="3">
                  <c:v>0.88812500000000005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F8-4C2E-AEBF-D4B11887B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228928"/>
        <c:axId val="167230464"/>
        <c:axId val="0"/>
      </c:bar3DChart>
      <c:catAx>
        <c:axId val="1672289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230464"/>
        <c:crosses val="autoZero"/>
        <c:auto val="1"/>
        <c:lblAlgn val="ctr"/>
        <c:lblOffset val="100"/>
        <c:noMultiLvlLbl val="0"/>
      </c:catAx>
      <c:valAx>
        <c:axId val="1672304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167228928"/>
        <c:crosses val="autoZero"/>
        <c:crossBetween val="between"/>
      </c:valAx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6.2750437445319329E-2"/>
          <c:y val="8.4915427238261877E-3"/>
          <c:w val="0.85113845144356948"/>
          <c:h val="0.1311650627004957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0</xdr:row>
      <xdr:rowOff>119012</xdr:rowOff>
    </xdr:from>
    <xdr:to>
      <xdr:col>3</xdr:col>
      <xdr:colOff>1329732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69" y="119012"/>
          <a:ext cx="4818813" cy="4239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301869</xdr:colOff>
      <xdr:row>0</xdr:row>
      <xdr:rowOff>0</xdr:rowOff>
    </xdr:from>
    <xdr:to>
      <xdr:col>3</xdr:col>
      <xdr:colOff>1558332</xdr:colOff>
      <xdr:row>2</xdr:row>
      <xdr:rowOff>81014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301869" y="0"/>
          <a:ext cx="4780713" cy="4620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0</xdr:row>
      <xdr:rowOff>119012</xdr:rowOff>
    </xdr:from>
    <xdr:to>
      <xdr:col>3</xdr:col>
      <xdr:colOff>1329732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69" y="119012"/>
          <a:ext cx="4818813" cy="4239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73270</xdr:colOff>
      <xdr:row>0</xdr:row>
      <xdr:rowOff>119012</xdr:rowOff>
    </xdr:from>
    <xdr:to>
      <xdr:col>3</xdr:col>
      <xdr:colOff>985728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70" y="119012"/>
          <a:ext cx="4722458" cy="45536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73270</xdr:colOff>
      <xdr:row>0</xdr:row>
      <xdr:rowOff>119012</xdr:rowOff>
    </xdr:from>
    <xdr:to>
      <xdr:col>3</xdr:col>
      <xdr:colOff>1266826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70" y="119012"/>
          <a:ext cx="4660656" cy="4620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111371</xdr:colOff>
      <xdr:row>0</xdr:row>
      <xdr:rowOff>80911</xdr:rowOff>
    </xdr:from>
    <xdr:to>
      <xdr:col>1</xdr:col>
      <xdr:colOff>1989096</xdr:colOff>
      <xdr:row>3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1FC096-20AE-49B1-A41E-40FC42B2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111371" y="80911"/>
          <a:ext cx="4439950" cy="538213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0</xdr:row>
      <xdr:rowOff>119012</xdr:rowOff>
    </xdr:from>
    <xdr:to>
      <xdr:col>3</xdr:col>
      <xdr:colOff>1329732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69" y="119012"/>
          <a:ext cx="4818813" cy="4239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0</xdr:row>
      <xdr:rowOff>119012</xdr:rowOff>
    </xdr:from>
    <xdr:to>
      <xdr:col>3</xdr:col>
      <xdr:colOff>1166812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69" y="119012"/>
          <a:ext cx="5260731" cy="4620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0</xdr:row>
      <xdr:rowOff>119012</xdr:rowOff>
    </xdr:from>
    <xdr:to>
      <xdr:col>3</xdr:col>
      <xdr:colOff>923925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69" y="119012"/>
          <a:ext cx="4327281" cy="4620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0</xdr:row>
      <xdr:rowOff>119012</xdr:rowOff>
    </xdr:from>
    <xdr:to>
      <xdr:col>3</xdr:col>
      <xdr:colOff>1012030</xdr:colOff>
      <xdr:row>3</xdr:row>
      <xdr:rowOff>154781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69" y="119012"/>
          <a:ext cx="4558261" cy="60726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73270</xdr:colOff>
      <xdr:row>0</xdr:row>
      <xdr:rowOff>119012</xdr:rowOff>
    </xdr:from>
    <xdr:to>
      <xdr:col>3</xdr:col>
      <xdr:colOff>800100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70" y="119012"/>
          <a:ext cx="4927355" cy="4620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73270</xdr:colOff>
      <xdr:row>0</xdr:row>
      <xdr:rowOff>119012</xdr:rowOff>
    </xdr:from>
    <xdr:to>
      <xdr:col>3</xdr:col>
      <xdr:colOff>1067436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70" y="119012"/>
          <a:ext cx="4558014" cy="45890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0</xdr:row>
      <xdr:rowOff>119012</xdr:rowOff>
    </xdr:from>
    <xdr:to>
      <xdr:col>3</xdr:col>
      <xdr:colOff>1329732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69" y="119012"/>
          <a:ext cx="2970963" cy="4620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73269</xdr:colOff>
      <xdr:row>0</xdr:row>
      <xdr:rowOff>119012</xdr:rowOff>
    </xdr:from>
    <xdr:to>
      <xdr:col>3</xdr:col>
      <xdr:colOff>1009650</xdr:colOff>
      <xdr:row>3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677" r="57248" b="91251"/>
        <a:stretch>
          <a:fillRect/>
        </a:stretch>
      </xdr:blipFill>
      <xdr:spPr bwMode="auto">
        <a:xfrm>
          <a:off x="73269" y="119012"/>
          <a:ext cx="3927231" cy="462014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14</xdr:col>
      <xdr:colOff>140633</xdr:colOff>
      <xdr:row>28</xdr:row>
      <xdr:rowOff>137272</xdr:rowOff>
    </xdr:from>
    <xdr:to>
      <xdr:col>20</xdr:col>
      <xdr:colOff>413497</xdr:colOff>
      <xdr:row>41</xdr:row>
      <xdr:rowOff>61072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U36"/>
  <sheetViews>
    <sheetView topLeftCell="A25" zoomScale="81" zoomScaleNormal="81" workbookViewId="0">
      <selection activeCell="S11" sqref="S11"/>
    </sheetView>
  </sheetViews>
  <sheetFormatPr baseColWidth="10" defaultRowHeight="15" x14ac:dyDescent="0.25"/>
  <cols>
    <col min="1" max="1" width="17.42578125" customWidth="1"/>
    <col min="2" max="2" width="38.5703125" customWidth="1"/>
    <col min="3" max="3" width="23.42578125" customWidth="1"/>
    <col min="4" max="4" width="20.5703125" customWidth="1"/>
    <col min="5" max="13" width="2" bestFit="1" customWidth="1"/>
    <col min="14" max="16" width="3" bestFit="1" customWidth="1"/>
    <col min="17" max="17" width="20.28515625" customWidth="1"/>
    <col min="18" max="18" width="16" customWidth="1"/>
    <col min="19" max="19" width="14.85546875" customWidth="1"/>
    <col min="20" max="20" width="17.85546875" customWidth="1"/>
    <col min="21" max="21" width="12.42578125" customWidth="1"/>
  </cols>
  <sheetData>
    <row r="1" spans="1:20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0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0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0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0" ht="16.5" x14ac:dyDescent="0.25">
      <c r="A6" s="3" t="s">
        <v>370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0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0" ht="15" customHeight="1" x14ac:dyDescent="0.25">
      <c r="A9" s="172" t="s">
        <v>678</v>
      </c>
      <c r="B9" s="177" t="s">
        <v>1</v>
      </c>
      <c r="C9" s="177" t="s">
        <v>16</v>
      </c>
      <c r="D9" s="172" t="s">
        <v>2</v>
      </c>
      <c r="E9" s="172" t="s">
        <v>7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</v>
      </c>
      <c r="S9" s="173" t="s">
        <v>5</v>
      </c>
      <c r="T9" s="175" t="s">
        <v>6</v>
      </c>
    </row>
    <row r="10" spans="1:20" x14ac:dyDescent="0.25">
      <c r="A10" s="172"/>
      <c r="B10" s="178"/>
      <c r="C10" s="178"/>
      <c r="D10" s="172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4"/>
      <c r="T10" s="176"/>
    </row>
    <row r="11" spans="1:20" ht="183" customHeight="1" x14ac:dyDescent="0.25">
      <c r="A11" s="110" t="s">
        <v>644</v>
      </c>
      <c r="B11" s="58" t="s">
        <v>643</v>
      </c>
      <c r="C11" s="65" t="s">
        <v>66</v>
      </c>
      <c r="D11" s="48" t="s">
        <v>65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10" t="s">
        <v>68</v>
      </c>
      <c r="R11" s="8" t="s">
        <v>132</v>
      </c>
      <c r="S11" s="20" t="s">
        <v>477</v>
      </c>
      <c r="T11" s="62" t="s">
        <v>478</v>
      </c>
    </row>
    <row r="12" spans="1:20" ht="133.5" customHeight="1" x14ac:dyDescent="0.25">
      <c r="A12" s="194" t="s">
        <v>646</v>
      </c>
      <c r="B12" s="193" t="s">
        <v>645</v>
      </c>
      <c r="C12" s="180" t="s">
        <v>120</v>
      </c>
      <c r="D12" s="8" t="s">
        <v>113</v>
      </c>
      <c r="E12" s="29"/>
      <c r="F12" s="29"/>
      <c r="G12" s="29"/>
      <c r="H12" s="29"/>
      <c r="I12" s="29"/>
      <c r="J12" s="29"/>
      <c r="K12" s="29"/>
      <c r="L12" s="29"/>
      <c r="M12" s="27"/>
      <c r="N12" s="29"/>
      <c r="O12" s="29"/>
      <c r="P12" s="29"/>
      <c r="Q12" s="8" t="s">
        <v>126</v>
      </c>
      <c r="R12" s="9" t="s">
        <v>368</v>
      </c>
      <c r="S12" s="153">
        <v>0</v>
      </c>
      <c r="T12" s="56" t="s">
        <v>479</v>
      </c>
    </row>
    <row r="13" spans="1:20" ht="147.75" customHeight="1" x14ac:dyDescent="0.25">
      <c r="A13" s="194"/>
      <c r="B13" s="193"/>
      <c r="C13" s="181"/>
      <c r="D13" s="8" t="s">
        <v>410</v>
      </c>
      <c r="E13" s="29"/>
      <c r="F13" s="29"/>
      <c r="G13" s="29"/>
      <c r="H13" s="29"/>
      <c r="I13" s="29"/>
      <c r="J13" s="29"/>
      <c r="K13" s="29"/>
      <c r="L13" s="29"/>
      <c r="M13" s="27"/>
      <c r="N13" s="29"/>
      <c r="O13" s="29"/>
      <c r="P13" s="29"/>
      <c r="Q13" s="8" t="s">
        <v>27</v>
      </c>
      <c r="R13" s="8" t="s">
        <v>63</v>
      </c>
      <c r="S13" s="153">
        <v>0</v>
      </c>
      <c r="T13" s="56" t="s">
        <v>479</v>
      </c>
    </row>
    <row r="14" spans="1:20" ht="111.75" customHeight="1" x14ac:dyDescent="0.25">
      <c r="A14" s="194"/>
      <c r="B14" s="193"/>
      <c r="C14" s="23" t="s">
        <v>88</v>
      </c>
      <c r="D14" s="25" t="s">
        <v>114</v>
      </c>
      <c r="E14" s="27"/>
      <c r="F14" s="27"/>
      <c r="G14" s="27"/>
      <c r="H14" s="27"/>
      <c r="I14" s="27"/>
      <c r="J14" s="27"/>
      <c r="K14" s="28"/>
      <c r="L14" s="27"/>
      <c r="M14" s="27"/>
      <c r="N14" s="27"/>
      <c r="O14" s="27"/>
      <c r="P14" s="27"/>
      <c r="Q14" s="8" t="s">
        <v>69</v>
      </c>
      <c r="R14" s="8" t="s">
        <v>72</v>
      </c>
      <c r="S14" s="151">
        <v>1</v>
      </c>
      <c r="T14" s="60" t="s">
        <v>485</v>
      </c>
    </row>
    <row r="15" spans="1:20" ht="108.75" customHeight="1" x14ac:dyDescent="0.25">
      <c r="A15" s="196" t="s">
        <v>644</v>
      </c>
      <c r="B15" s="194" t="s">
        <v>647</v>
      </c>
      <c r="C15" s="23" t="s">
        <v>89</v>
      </c>
      <c r="D15" s="25" t="s">
        <v>480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8" t="s">
        <v>99</v>
      </c>
      <c r="R15" s="8" t="s">
        <v>111</v>
      </c>
      <c r="S15" s="153">
        <v>0</v>
      </c>
      <c r="T15" s="56" t="s">
        <v>481</v>
      </c>
    </row>
    <row r="16" spans="1:20" ht="150" x14ac:dyDescent="0.25">
      <c r="A16" s="196"/>
      <c r="B16" s="194"/>
      <c r="C16" s="22" t="s">
        <v>121</v>
      </c>
      <c r="D16" s="63" t="s">
        <v>115</v>
      </c>
      <c r="E16" s="28"/>
      <c r="F16" s="28"/>
      <c r="G16" s="28"/>
      <c r="H16" s="28"/>
      <c r="I16" s="28"/>
      <c r="J16" s="28"/>
      <c r="K16" s="27"/>
      <c r="L16" s="27"/>
      <c r="M16" s="27"/>
      <c r="N16" s="27"/>
      <c r="O16" s="27"/>
      <c r="P16" s="27"/>
      <c r="Q16" s="7" t="s">
        <v>379</v>
      </c>
      <c r="R16" s="35" t="s">
        <v>134</v>
      </c>
      <c r="S16" s="151">
        <v>1</v>
      </c>
      <c r="T16" s="56" t="s">
        <v>482</v>
      </c>
    </row>
    <row r="17" spans="1:21" ht="150" x14ac:dyDescent="0.25">
      <c r="A17" s="196"/>
      <c r="B17" s="194"/>
      <c r="C17" s="22" t="s">
        <v>122</v>
      </c>
      <c r="D17" s="35" t="s">
        <v>116</v>
      </c>
      <c r="E17" s="28"/>
      <c r="F17" s="28"/>
      <c r="G17" s="28"/>
      <c r="H17" s="28"/>
      <c r="I17" s="28"/>
      <c r="J17" s="28"/>
      <c r="K17" s="27"/>
      <c r="L17" s="27"/>
      <c r="M17" s="27"/>
      <c r="N17" s="27"/>
      <c r="O17" s="27"/>
      <c r="P17" s="27"/>
      <c r="Q17" s="7" t="s">
        <v>128</v>
      </c>
      <c r="R17" s="35" t="s">
        <v>134</v>
      </c>
      <c r="S17" s="151">
        <v>1</v>
      </c>
      <c r="T17" s="56" t="s">
        <v>482</v>
      </c>
    </row>
    <row r="18" spans="1:21" ht="102.75" customHeight="1" x14ac:dyDescent="0.25">
      <c r="A18" s="196"/>
      <c r="B18" s="195"/>
      <c r="C18" s="22" t="s">
        <v>123</v>
      </c>
      <c r="D18" s="35" t="s">
        <v>117</v>
      </c>
      <c r="E18" s="28"/>
      <c r="F18" s="28"/>
      <c r="G18" s="28"/>
      <c r="H18" s="28"/>
      <c r="I18" s="28"/>
      <c r="J18" s="28"/>
      <c r="K18" s="27"/>
      <c r="L18" s="27"/>
      <c r="M18" s="27"/>
      <c r="N18" s="27"/>
      <c r="O18" s="27"/>
      <c r="P18" s="27"/>
      <c r="Q18" s="7" t="s">
        <v>129</v>
      </c>
      <c r="R18" s="35" t="s">
        <v>134</v>
      </c>
      <c r="S18" s="151">
        <v>1</v>
      </c>
      <c r="T18" s="56" t="s">
        <v>482</v>
      </c>
      <c r="U18" s="61"/>
    </row>
    <row r="19" spans="1:21" ht="97.5" customHeight="1" x14ac:dyDescent="0.25">
      <c r="A19" s="197"/>
      <c r="B19" s="24" t="s">
        <v>47</v>
      </c>
      <c r="C19" s="16" t="s">
        <v>648</v>
      </c>
      <c r="D19" s="10" t="s">
        <v>49</v>
      </c>
      <c r="E19" s="28"/>
      <c r="F19" s="28"/>
      <c r="G19" s="28"/>
      <c r="H19" s="28"/>
      <c r="I19" s="28"/>
      <c r="J19" s="28"/>
      <c r="K19" s="27"/>
      <c r="L19" s="27"/>
      <c r="M19" s="27"/>
      <c r="N19" s="27"/>
      <c r="O19" s="27"/>
      <c r="P19" s="27"/>
      <c r="Q19" s="8" t="s">
        <v>51</v>
      </c>
      <c r="R19" s="8" t="s">
        <v>52</v>
      </c>
      <c r="S19" s="151">
        <v>1</v>
      </c>
      <c r="T19" s="56" t="s">
        <v>483</v>
      </c>
    </row>
    <row r="20" spans="1:21" ht="63.75" x14ac:dyDescent="0.25">
      <c r="A20" s="190" t="s">
        <v>646</v>
      </c>
      <c r="B20" s="198" t="s">
        <v>37</v>
      </c>
      <c r="C20" s="7" t="s">
        <v>54</v>
      </c>
      <c r="D20" s="7" t="s">
        <v>53</v>
      </c>
      <c r="E20" s="27"/>
      <c r="F20" s="27"/>
      <c r="G20" s="27"/>
      <c r="H20" s="27"/>
      <c r="I20" s="27"/>
      <c r="J20" s="28"/>
      <c r="K20" s="27"/>
      <c r="L20" s="27"/>
      <c r="M20" s="27"/>
      <c r="N20" s="27"/>
      <c r="O20" s="27"/>
      <c r="P20" s="27"/>
      <c r="Q20" s="9" t="s">
        <v>55</v>
      </c>
      <c r="R20" s="9" t="s">
        <v>378</v>
      </c>
      <c r="S20" s="151">
        <v>0.8</v>
      </c>
      <c r="T20" s="60" t="s">
        <v>484</v>
      </c>
    </row>
    <row r="21" spans="1:21" ht="89.25" x14ac:dyDescent="0.25">
      <c r="A21" s="191"/>
      <c r="B21" s="199"/>
      <c r="C21" s="7" t="s">
        <v>17</v>
      </c>
      <c r="D21" s="7" t="s">
        <v>23</v>
      </c>
      <c r="E21" s="27"/>
      <c r="F21" s="27"/>
      <c r="G21" s="27"/>
      <c r="H21" s="27"/>
      <c r="I21" s="27"/>
      <c r="J21" s="28"/>
      <c r="K21" s="27"/>
      <c r="L21" s="27"/>
      <c r="M21" s="27"/>
      <c r="N21" s="27"/>
      <c r="O21" s="27"/>
      <c r="P21" s="27"/>
      <c r="Q21" s="9" t="s">
        <v>28</v>
      </c>
      <c r="R21" s="9" t="s">
        <v>398</v>
      </c>
      <c r="S21" s="151">
        <v>0.8</v>
      </c>
      <c r="T21" s="60" t="s">
        <v>484</v>
      </c>
    </row>
    <row r="22" spans="1:21" ht="63.75" x14ac:dyDescent="0.25">
      <c r="A22" s="191"/>
      <c r="B22" s="199"/>
      <c r="C22" s="9" t="s">
        <v>18</v>
      </c>
      <c r="D22" s="7" t="s">
        <v>25</v>
      </c>
      <c r="E22" s="31"/>
      <c r="F22" s="31"/>
      <c r="G22" s="31"/>
      <c r="H22" s="31"/>
      <c r="I22" s="31"/>
      <c r="J22" s="33"/>
      <c r="K22" s="31"/>
      <c r="L22" s="31"/>
      <c r="M22" s="31"/>
      <c r="N22" s="31"/>
      <c r="O22" s="31"/>
      <c r="P22" s="31"/>
      <c r="Q22" s="8" t="s">
        <v>29</v>
      </c>
      <c r="R22" s="8" t="s">
        <v>39</v>
      </c>
      <c r="S22" s="151">
        <v>1</v>
      </c>
      <c r="T22" s="56" t="s">
        <v>486</v>
      </c>
    </row>
    <row r="23" spans="1:21" ht="66" customHeight="1" x14ac:dyDescent="0.25">
      <c r="A23" s="191"/>
      <c r="B23" s="200"/>
      <c r="C23" s="9" t="s">
        <v>19</v>
      </c>
      <c r="D23" s="7" t="s">
        <v>26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8" t="s">
        <v>50</v>
      </c>
      <c r="R23" s="9" t="s">
        <v>384</v>
      </c>
      <c r="S23" s="153">
        <v>0</v>
      </c>
      <c r="T23" s="56"/>
    </row>
    <row r="24" spans="1:21" ht="210.75" customHeight="1" x14ac:dyDescent="0.25">
      <c r="A24" s="192"/>
      <c r="B24" s="24" t="s">
        <v>20</v>
      </c>
      <c r="C24" s="14" t="s">
        <v>124</v>
      </c>
      <c r="D24" s="8" t="s">
        <v>118</v>
      </c>
      <c r="E24" s="28"/>
      <c r="F24" s="28"/>
      <c r="G24" s="28"/>
      <c r="H24" s="28"/>
      <c r="I24" s="28"/>
      <c r="J24" s="28"/>
      <c r="K24" s="27"/>
      <c r="L24" s="27"/>
      <c r="M24" s="27"/>
      <c r="N24" s="27"/>
      <c r="O24" s="27"/>
      <c r="P24" s="27"/>
      <c r="Q24" s="8" t="s">
        <v>130</v>
      </c>
      <c r="R24" s="8" t="s">
        <v>135</v>
      </c>
      <c r="S24" s="151">
        <v>1</v>
      </c>
      <c r="T24" s="56" t="s">
        <v>487</v>
      </c>
    </row>
    <row r="25" spans="1:21" ht="106.5" customHeight="1" x14ac:dyDescent="0.25">
      <c r="A25" s="189" t="s">
        <v>646</v>
      </c>
      <c r="B25" s="182" t="s">
        <v>645</v>
      </c>
      <c r="C25" s="8" t="s">
        <v>61</v>
      </c>
      <c r="D25" s="10" t="s">
        <v>33</v>
      </c>
      <c r="E25" s="28"/>
      <c r="F25" s="28"/>
      <c r="G25" s="28"/>
      <c r="H25" s="28"/>
      <c r="I25" s="28"/>
      <c r="J25" s="28"/>
      <c r="K25" s="27"/>
      <c r="L25" s="27"/>
      <c r="M25" s="27"/>
      <c r="N25" s="27"/>
      <c r="O25" s="27"/>
      <c r="P25" s="27"/>
      <c r="Q25" s="8" t="s">
        <v>100</v>
      </c>
      <c r="R25" s="8" t="s">
        <v>48</v>
      </c>
      <c r="S25" s="151">
        <v>1</v>
      </c>
      <c r="T25" s="56" t="s">
        <v>482</v>
      </c>
    </row>
    <row r="26" spans="1:21" ht="144" customHeight="1" x14ac:dyDescent="0.25">
      <c r="A26" s="189"/>
      <c r="B26" s="183"/>
      <c r="C26" s="14" t="s">
        <v>125</v>
      </c>
      <c r="D26" s="8" t="s">
        <v>119</v>
      </c>
      <c r="E26" s="28"/>
      <c r="F26" s="28"/>
      <c r="G26" s="28"/>
      <c r="H26" s="28"/>
      <c r="I26" s="28"/>
      <c r="J26" s="28"/>
      <c r="K26" s="27"/>
      <c r="L26" s="27"/>
      <c r="M26" s="27"/>
      <c r="N26" s="27"/>
      <c r="O26" s="27"/>
      <c r="P26" s="27"/>
      <c r="Q26" s="8" t="s">
        <v>131</v>
      </c>
      <c r="R26" s="8" t="s">
        <v>136</v>
      </c>
      <c r="S26" s="151">
        <v>1</v>
      </c>
      <c r="T26" s="56" t="s">
        <v>482</v>
      </c>
    </row>
    <row r="29" spans="1:21" x14ac:dyDescent="0.25">
      <c r="A29" s="6" t="s">
        <v>13</v>
      </c>
      <c r="B29" t="s">
        <v>14</v>
      </c>
      <c r="Q29" s="6" t="s">
        <v>15</v>
      </c>
    </row>
    <row r="31" spans="1:21" ht="26.25" customHeight="1" x14ac:dyDescent="0.25">
      <c r="A31" s="184" t="s">
        <v>679</v>
      </c>
      <c r="B31" s="185"/>
      <c r="C31" s="186"/>
      <c r="D31" s="1"/>
      <c r="E31" s="11"/>
      <c r="F31" s="1"/>
      <c r="G31" s="1"/>
      <c r="H31" s="1"/>
    </row>
    <row r="32" spans="1:21" x14ac:dyDescent="0.25">
      <c r="A32" s="187" t="s">
        <v>678</v>
      </c>
      <c r="B32" s="187"/>
      <c r="C32" s="17" t="s">
        <v>5</v>
      </c>
      <c r="D32" s="1"/>
      <c r="E32" s="11"/>
      <c r="F32" s="1"/>
      <c r="G32" s="1"/>
      <c r="H32" s="1"/>
    </row>
    <row r="33" spans="1:8" x14ac:dyDescent="0.25">
      <c r="A33" s="130" t="s">
        <v>644</v>
      </c>
      <c r="B33" s="130"/>
      <c r="C33" s="150">
        <f>+AVERAGE(S11,S15,S16,S17,S18,S19)</f>
        <v>0.8</v>
      </c>
      <c r="D33" s="1"/>
      <c r="E33" s="11"/>
      <c r="F33" s="1"/>
      <c r="G33" s="1"/>
      <c r="H33" s="1"/>
    </row>
    <row r="34" spans="1:8" x14ac:dyDescent="0.25">
      <c r="A34" s="130" t="s">
        <v>672</v>
      </c>
      <c r="B34" s="130"/>
      <c r="C34" s="19"/>
      <c r="D34" s="12"/>
      <c r="E34" s="13"/>
      <c r="F34" s="12"/>
      <c r="G34" s="12"/>
      <c r="H34" s="12"/>
    </row>
    <row r="35" spans="1:8" ht="15" customHeight="1" x14ac:dyDescent="0.25">
      <c r="A35" s="188" t="s">
        <v>646</v>
      </c>
      <c r="B35" s="188"/>
      <c r="C35" s="155">
        <f>+AVERAGE(S12,S13,S14,S20,S21,S22,S23,S24,S25,S26)</f>
        <v>0.65999999999999992</v>
      </c>
      <c r="D35" s="1"/>
      <c r="E35" s="11"/>
      <c r="F35" s="1"/>
      <c r="G35" s="1"/>
      <c r="H35" s="1"/>
    </row>
    <row r="36" spans="1:8" x14ac:dyDescent="0.25">
      <c r="A36" s="179" t="s">
        <v>32</v>
      </c>
      <c r="B36" s="179"/>
      <c r="C36" s="155">
        <f>+AVERAGE(C33:C35)</f>
        <v>0.73</v>
      </c>
      <c r="D36" s="1"/>
      <c r="E36" s="11"/>
      <c r="F36" s="1"/>
      <c r="G36" s="1"/>
      <c r="H36" s="1"/>
    </row>
  </sheetData>
  <mergeCells count="29">
    <mergeCell ref="A36:B36"/>
    <mergeCell ref="C12:C13"/>
    <mergeCell ref="B25:B26"/>
    <mergeCell ref="A31:C31"/>
    <mergeCell ref="A32:B32"/>
    <mergeCell ref="A35:B35"/>
    <mergeCell ref="A25:A26"/>
    <mergeCell ref="A20:A24"/>
    <mergeCell ref="B12:B14"/>
    <mergeCell ref="A12:A14"/>
    <mergeCell ref="B15:B18"/>
    <mergeCell ref="A15:A19"/>
    <mergeCell ref="B20:B23"/>
    <mergeCell ref="R9:R10"/>
    <mergeCell ref="S9:S10"/>
    <mergeCell ref="T9:T10"/>
    <mergeCell ref="A9:A10"/>
    <mergeCell ref="B9:B10"/>
    <mergeCell ref="C9:C10"/>
    <mergeCell ref="D9:D10"/>
    <mergeCell ref="E9:P9"/>
    <mergeCell ref="Q9:Q10"/>
    <mergeCell ref="A1:D4"/>
    <mergeCell ref="E1:R1"/>
    <mergeCell ref="S1:T1"/>
    <mergeCell ref="E2:R2"/>
    <mergeCell ref="S2:T2"/>
    <mergeCell ref="E3:R4"/>
    <mergeCell ref="S3:T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U34"/>
  <sheetViews>
    <sheetView zoomScale="84" zoomScaleNormal="84" workbookViewId="0">
      <selection activeCell="R6" sqref="R6"/>
    </sheetView>
  </sheetViews>
  <sheetFormatPr baseColWidth="10" defaultRowHeight="15" x14ac:dyDescent="0.25"/>
  <cols>
    <col min="1" max="1" width="15" customWidth="1"/>
    <col min="2" max="2" width="17.42578125" customWidth="1"/>
    <col min="3" max="3" width="30.28515625" customWidth="1"/>
    <col min="4" max="4" width="22.28515625" customWidth="1"/>
    <col min="5" max="13" width="2" bestFit="1" customWidth="1"/>
    <col min="14" max="16" width="3" bestFit="1" customWidth="1"/>
    <col min="17" max="17" width="16.85546875" customWidth="1"/>
    <col min="18" max="18" width="12" customWidth="1"/>
    <col min="20" max="20" width="24.140625" customWidth="1"/>
    <col min="21" max="21" width="21" customWidth="1"/>
  </cols>
  <sheetData>
    <row r="1" spans="1:21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1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1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1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1" x14ac:dyDescent="0.25">
      <c r="A6" s="3" t="s">
        <v>366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1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1" ht="15" customHeight="1" x14ac:dyDescent="0.25">
      <c r="A9" s="172" t="s">
        <v>678</v>
      </c>
      <c r="B9" s="177" t="s">
        <v>1</v>
      </c>
      <c r="C9" s="177" t="s">
        <v>16</v>
      </c>
      <c r="D9" s="172" t="s">
        <v>2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38</v>
      </c>
      <c r="S9" s="173" t="s">
        <v>5</v>
      </c>
      <c r="T9" s="201" t="s">
        <v>6</v>
      </c>
    </row>
    <row r="10" spans="1:21" x14ac:dyDescent="0.25">
      <c r="A10" s="172"/>
      <c r="B10" s="178"/>
      <c r="C10" s="178"/>
      <c r="D10" s="172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4"/>
      <c r="T10" s="202"/>
    </row>
    <row r="11" spans="1:21" ht="172.5" customHeight="1" x14ac:dyDescent="0.25">
      <c r="A11" s="43" t="s">
        <v>644</v>
      </c>
      <c r="B11" s="139" t="s">
        <v>60</v>
      </c>
      <c r="C11" s="40" t="s">
        <v>66</v>
      </c>
      <c r="D11" s="54" t="s">
        <v>243</v>
      </c>
      <c r="E11" s="32"/>
      <c r="F11" s="32"/>
      <c r="G11" s="32"/>
      <c r="H11" s="32"/>
      <c r="I11" s="32"/>
      <c r="J11" s="32"/>
      <c r="K11" s="49"/>
      <c r="L11" s="49"/>
      <c r="M11" s="49"/>
      <c r="N11" s="49"/>
      <c r="O11" s="49"/>
      <c r="P11" s="49"/>
      <c r="Q11" s="39" t="s">
        <v>68</v>
      </c>
      <c r="R11" s="43" t="s">
        <v>132</v>
      </c>
      <c r="S11" s="151">
        <v>1</v>
      </c>
      <c r="T11" s="56" t="s">
        <v>571</v>
      </c>
      <c r="U11" s="88"/>
    </row>
    <row r="12" spans="1:21" ht="149.25" customHeight="1" x14ac:dyDescent="0.25">
      <c r="A12" s="43" t="s">
        <v>646</v>
      </c>
      <c r="B12" s="139" t="s">
        <v>665</v>
      </c>
      <c r="C12" s="240" t="s">
        <v>262</v>
      </c>
      <c r="D12" s="54" t="s">
        <v>259</v>
      </c>
      <c r="E12" s="49"/>
      <c r="F12" s="49"/>
      <c r="G12" s="104"/>
      <c r="H12" s="104"/>
      <c r="I12" s="104"/>
      <c r="J12" s="38"/>
      <c r="K12" s="104"/>
      <c r="L12" s="49"/>
      <c r="M12" s="49"/>
      <c r="N12" s="49"/>
      <c r="O12" s="49"/>
      <c r="P12" s="49"/>
      <c r="Q12" s="126" t="s">
        <v>126</v>
      </c>
      <c r="R12" s="9" t="s">
        <v>168</v>
      </c>
      <c r="S12" s="151">
        <v>1</v>
      </c>
      <c r="T12" s="60" t="s">
        <v>572</v>
      </c>
    </row>
    <row r="13" spans="1:21" ht="111.75" customHeight="1" x14ac:dyDescent="0.25">
      <c r="A13" s="221" t="s">
        <v>644</v>
      </c>
      <c r="B13" s="139" t="s">
        <v>668</v>
      </c>
      <c r="C13" s="240"/>
      <c r="D13" s="40" t="s">
        <v>404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126" t="s">
        <v>27</v>
      </c>
      <c r="R13" s="126" t="s">
        <v>268</v>
      </c>
      <c r="S13" s="153">
        <v>0</v>
      </c>
      <c r="T13" s="56" t="s">
        <v>573</v>
      </c>
    </row>
    <row r="14" spans="1:21" ht="127.5" customHeight="1" x14ac:dyDescent="0.25">
      <c r="A14" s="221"/>
      <c r="B14" s="239" t="s">
        <v>669</v>
      </c>
      <c r="C14" s="45" t="s">
        <v>263</v>
      </c>
      <c r="D14" s="78" t="s">
        <v>260</v>
      </c>
      <c r="E14" s="41"/>
      <c r="F14" s="41"/>
      <c r="G14" s="44"/>
      <c r="H14" s="44"/>
      <c r="I14" s="44"/>
      <c r="J14" s="44"/>
      <c r="K14" s="44"/>
      <c r="L14" s="113"/>
      <c r="M14" s="113"/>
      <c r="N14" s="113"/>
      <c r="O14" s="113"/>
      <c r="P14" s="113"/>
      <c r="Q14" s="45" t="s">
        <v>265</v>
      </c>
      <c r="R14" s="43" t="s">
        <v>269</v>
      </c>
      <c r="S14" s="151">
        <v>1</v>
      </c>
      <c r="T14" s="56" t="s">
        <v>574</v>
      </c>
    </row>
    <row r="15" spans="1:21" ht="89.25" customHeight="1" x14ac:dyDescent="0.25">
      <c r="A15" s="221" t="s">
        <v>646</v>
      </c>
      <c r="B15" s="239"/>
      <c r="C15" s="127" t="s">
        <v>46</v>
      </c>
      <c r="D15" s="127" t="s">
        <v>49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125" t="s">
        <v>51</v>
      </c>
      <c r="R15" s="125" t="s">
        <v>52</v>
      </c>
      <c r="S15" s="20" t="s">
        <v>477</v>
      </c>
      <c r="T15" s="56" t="s">
        <v>575</v>
      </c>
    </row>
    <row r="16" spans="1:21" ht="84.75" customHeight="1" x14ac:dyDescent="0.25">
      <c r="A16" s="221"/>
      <c r="B16" s="239" t="s">
        <v>37</v>
      </c>
      <c r="C16" s="7" t="s">
        <v>17</v>
      </c>
      <c r="D16" s="7" t="s">
        <v>23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15" t="s">
        <v>28</v>
      </c>
      <c r="R16" s="15" t="s">
        <v>384</v>
      </c>
      <c r="S16" s="20" t="s">
        <v>477</v>
      </c>
      <c r="T16" s="56" t="s">
        <v>576</v>
      </c>
    </row>
    <row r="17" spans="1:21" ht="93" customHeight="1" x14ac:dyDescent="0.25">
      <c r="A17" s="221"/>
      <c r="B17" s="239"/>
      <c r="C17" s="7" t="s">
        <v>54</v>
      </c>
      <c r="D17" s="7" t="s">
        <v>53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53" t="s">
        <v>55</v>
      </c>
      <c r="R17" s="42" t="s">
        <v>73</v>
      </c>
      <c r="S17" s="153">
        <v>0</v>
      </c>
      <c r="T17" s="56"/>
      <c r="U17" t="s">
        <v>401</v>
      </c>
    </row>
    <row r="18" spans="1:21" ht="63.75" x14ac:dyDescent="0.25">
      <c r="A18" s="221"/>
      <c r="B18" s="239"/>
      <c r="C18" s="9" t="s">
        <v>18</v>
      </c>
      <c r="D18" s="7" t="s">
        <v>25</v>
      </c>
      <c r="E18" s="33"/>
      <c r="F18" s="33"/>
      <c r="G18" s="33"/>
      <c r="H18" s="33"/>
      <c r="I18" s="33"/>
      <c r="J18" s="33"/>
      <c r="K18" s="31"/>
      <c r="L18" s="31"/>
      <c r="M18" s="31"/>
      <c r="N18" s="31"/>
      <c r="O18" s="31"/>
      <c r="P18" s="31"/>
      <c r="Q18" s="126" t="s">
        <v>29</v>
      </c>
      <c r="R18" s="126" t="s">
        <v>39</v>
      </c>
      <c r="S18" s="151">
        <v>1</v>
      </c>
      <c r="T18" s="57" t="s">
        <v>577</v>
      </c>
    </row>
    <row r="19" spans="1:21" ht="76.5" x14ac:dyDescent="0.25">
      <c r="A19" s="221"/>
      <c r="B19" s="239"/>
      <c r="C19" s="9" t="s">
        <v>19</v>
      </c>
      <c r="D19" s="7" t="s">
        <v>26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125" t="s">
        <v>50</v>
      </c>
      <c r="R19" s="15" t="s">
        <v>40</v>
      </c>
      <c r="S19" s="153">
        <v>0</v>
      </c>
      <c r="T19" s="56"/>
    </row>
    <row r="20" spans="1:21" ht="140.25" x14ac:dyDescent="0.25">
      <c r="A20" s="221"/>
      <c r="B20" s="45" t="s">
        <v>670</v>
      </c>
      <c r="C20" s="39" t="s">
        <v>264</v>
      </c>
      <c r="D20" s="39" t="s">
        <v>261</v>
      </c>
      <c r="E20" s="44"/>
      <c r="F20" s="44"/>
      <c r="G20" s="44"/>
      <c r="H20" s="44"/>
      <c r="I20" s="44"/>
      <c r="J20" s="44"/>
      <c r="K20" s="113"/>
      <c r="L20" s="113"/>
      <c r="M20" s="113"/>
      <c r="N20" s="113"/>
      <c r="O20" s="113"/>
      <c r="P20" s="113"/>
      <c r="Q20" s="126" t="s">
        <v>266</v>
      </c>
      <c r="R20" s="126" t="s">
        <v>255</v>
      </c>
      <c r="S20" s="151">
        <v>1</v>
      </c>
      <c r="T20" s="60" t="s">
        <v>578</v>
      </c>
    </row>
    <row r="21" spans="1:21" ht="178.5" x14ac:dyDescent="0.25">
      <c r="A21" s="221"/>
      <c r="B21" s="139" t="s">
        <v>44</v>
      </c>
      <c r="C21" s="126" t="s">
        <v>36</v>
      </c>
      <c r="D21" s="127" t="s">
        <v>33</v>
      </c>
      <c r="E21" s="33"/>
      <c r="F21" s="33"/>
      <c r="G21" s="33"/>
      <c r="H21" s="33"/>
      <c r="I21" s="33"/>
      <c r="J21" s="33"/>
      <c r="K21" s="31"/>
      <c r="L21" s="31"/>
      <c r="M21" s="31"/>
      <c r="N21" s="31"/>
      <c r="O21" s="31"/>
      <c r="P21" s="31"/>
      <c r="Q21" s="126" t="s">
        <v>267</v>
      </c>
      <c r="R21" s="126" t="s">
        <v>41</v>
      </c>
      <c r="S21" s="151">
        <v>1</v>
      </c>
      <c r="T21" s="56" t="s">
        <v>579</v>
      </c>
    </row>
    <row r="22" spans="1:21" ht="130.5" customHeight="1" x14ac:dyDescent="0.25">
      <c r="A22" s="221"/>
      <c r="B22" s="139" t="s">
        <v>665</v>
      </c>
      <c r="C22" s="16" t="s">
        <v>22</v>
      </c>
      <c r="D22" s="16" t="s">
        <v>377</v>
      </c>
      <c r="E22" s="28"/>
      <c r="F22" s="28"/>
      <c r="G22" s="28"/>
      <c r="H22" s="28"/>
      <c r="I22" s="28"/>
      <c r="J22" s="28"/>
      <c r="K22" s="27"/>
      <c r="L22" s="27"/>
      <c r="M22" s="27"/>
      <c r="N22" s="27"/>
      <c r="O22" s="27"/>
      <c r="P22" s="27"/>
      <c r="Q22" s="125" t="s">
        <v>71</v>
      </c>
      <c r="R22" s="125" t="s">
        <v>45</v>
      </c>
      <c r="S22" s="153">
        <v>0.5</v>
      </c>
      <c r="T22" s="56" t="s">
        <v>580</v>
      </c>
    </row>
    <row r="24" spans="1:21" x14ac:dyDescent="0.25">
      <c r="T24" s="58"/>
    </row>
    <row r="25" spans="1:21" x14ac:dyDescent="0.25">
      <c r="T25" s="58"/>
    </row>
    <row r="26" spans="1:21" x14ac:dyDescent="0.25">
      <c r="T26" s="58"/>
    </row>
    <row r="27" spans="1:21" ht="24.75" customHeight="1" x14ac:dyDescent="0.25">
      <c r="A27" s="6" t="s">
        <v>13</v>
      </c>
      <c r="B27" t="s">
        <v>14</v>
      </c>
      <c r="Q27" s="6" t="s">
        <v>15</v>
      </c>
      <c r="T27" s="58"/>
    </row>
    <row r="29" spans="1:21" ht="14.25" customHeight="1" x14ac:dyDescent="0.25">
      <c r="A29" s="236" t="s">
        <v>679</v>
      </c>
      <c r="B29" s="237"/>
      <c r="C29" s="238"/>
      <c r="D29" s="1"/>
      <c r="E29" s="11"/>
      <c r="F29" s="1"/>
      <c r="G29" s="1"/>
      <c r="H29" s="1"/>
    </row>
    <row r="30" spans="1:21" x14ac:dyDescent="0.25">
      <c r="A30" s="187" t="s">
        <v>678</v>
      </c>
      <c r="B30" s="187"/>
      <c r="C30" s="17" t="s">
        <v>5</v>
      </c>
      <c r="D30" s="1"/>
      <c r="E30" s="11"/>
      <c r="F30" s="1"/>
      <c r="G30" s="1"/>
      <c r="H30" s="1"/>
    </row>
    <row r="31" spans="1:21" ht="24" customHeight="1" x14ac:dyDescent="0.25">
      <c r="A31" s="233" t="s">
        <v>644</v>
      </c>
      <c r="B31" s="234"/>
      <c r="C31" s="155">
        <f>+AVERAGE(S11,S13,S14)</f>
        <v>0.66666666666666663</v>
      </c>
      <c r="D31" s="1"/>
      <c r="E31" s="11"/>
      <c r="F31" s="1"/>
      <c r="G31" s="1"/>
      <c r="H31" s="1"/>
    </row>
    <row r="32" spans="1:21" ht="30" customHeight="1" x14ac:dyDescent="0.25">
      <c r="A32" s="233" t="s">
        <v>672</v>
      </c>
      <c r="B32" s="234"/>
      <c r="C32" s="147"/>
      <c r="D32" s="12"/>
      <c r="E32" s="13"/>
      <c r="F32" s="12"/>
      <c r="G32" s="12"/>
      <c r="H32" s="12"/>
    </row>
    <row r="33" spans="1:8" x14ac:dyDescent="0.25">
      <c r="A33" s="188" t="s">
        <v>646</v>
      </c>
      <c r="B33" s="188"/>
      <c r="C33" s="155">
        <f>+AVERAGE(S12,S15,S16,S17,S18,S19,S20,S21,S22)</f>
        <v>0.6428571428571429</v>
      </c>
      <c r="D33" s="1"/>
      <c r="E33" s="13"/>
      <c r="F33" s="1"/>
      <c r="G33" s="1"/>
      <c r="H33" s="1"/>
    </row>
    <row r="34" spans="1:8" ht="15" customHeight="1" x14ac:dyDescent="0.25">
      <c r="A34" s="179" t="s">
        <v>32</v>
      </c>
      <c r="B34" s="179"/>
      <c r="C34" s="155">
        <f>+AVERAGE(C31:C33)</f>
        <v>0.65476190476190477</v>
      </c>
      <c r="D34" s="1"/>
      <c r="E34" s="11"/>
      <c r="F34" s="1"/>
      <c r="G34" s="1"/>
      <c r="H34" s="1"/>
    </row>
  </sheetData>
  <mergeCells count="27">
    <mergeCell ref="A13:A14"/>
    <mergeCell ref="A15:A22"/>
    <mergeCell ref="B14:B15"/>
    <mergeCell ref="C12:C13"/>
    <mergeCell ref="B16:B19"/>
    <mergeCell ref="A30:B30"/>
    <mergeCell ref="A31:B31"/>
    <mergeCell ref="A33:B33"/>
    <mergeCell ref="A34:B34"/>
    <mergeCell ref="A29:C29"/>
    <mergeCell ref="A32:B32"/>
    <mergeCell ref="R9:R10"/>
    <mergeCell ref="S9:S10"/>
    <mergeCell ref="T9:T10"/>
    <mergeCell ref="A9:A10"/>
    <mergeCell ref="B9:B10"/>
    <mergeCell ref="C9:C10"/>
    <mergeCell ref="D9:D10"/>
    <mergeCell ref="E9:P9"/>
    <mergeCell ref="Q9:Q10"/>
    <mergeCell ref="A1:D4"/>
    <mergeCell ref="E1:R1"/>
    <mergeCell ref="S1:T1"/>
    <mergeCell ref="E2:R2"/>
    <mergeCell ref="S2:T2"/>
    <mergeCell ref="E3:R4"/>
    <mergeCell ref="S3:T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T33"/>
  <sheetViews>
    <sheetView zoomScaleNormal="100" workbookViewId="0">
      <selection activeCell="R6" sqref="R6"/>
    </sheetView>
  </sheetViews>
  <sheetFormatPr baseColWidth="10" defaultRowHeight="15" x14ac:dyDescent="0.25"/>
  <cols>
    <col min="1" max="1" width="16.42578125" customWidth="1"/>
    <col min="2" max="2" width="20.85546875" customWidth="1"/>
    <col min="3" max="3" width="22.85546875" customWidth="1"/>
    <col min="4" max="4" width="15" customWidth="1"/>
    <col min="5" max="13" width="2" bestFit="1" customWidth="1"/>
    <col min="14" max="16" width="3" bestFit="1" customWidth="1"/>
    <col min="17" max="17" width="17.7109375" customWidth="1"/>
    <col min="18" max="18" width="15.28515625" customWidth="1"/>
    <col min="19" max="19" width="12.42578125" customWidth="1"/>
    <col min="20" max="20" width="19.42578125" customWidth="1"/>
  </cols>
  <sheetData>
    <row r="1" spans="1:20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0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0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0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0" ht="15.75" x14ac:dyDescent="0.25">
      <c r="A6" s="3" t="s">
        <v>375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0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0" ht="15" customHeight="1" x14ac:dyDescent="0.25">
      <c r="A9" s="172" t="s">
        <v>678</v>
      </c>
      <c r="B9" s="177" t="s">
        <v>1</v>
      </c>
      <c r="C9" s="177" t="s">
        <v>16</v>
      </c>
      <c r="D9" s="172" t="s">
        <v>2</v>
      </c>
      <c r="E9" s="172" t="s">
        <v>7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</v>
      </c>
      <c r="S9" s="173" t="s">
        <v>5</v>
      </c>
      <c r="T9" s="201" t="s">
        <v>6</v>
      </c>
    </row>
    <row r="10" spans="1:20" x14ac:dyDescent="0.25">
      <c r="A10" s="172"/>
      <c r="B10" s="178"/>
      <c r="C10" s="178"/>
      <c r="D10" s="172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4"/>
      <c r="T10" s="202"/>
    </row>
    <row r="11" spans="1:20" ht="177" customHeight="1" x14ac:dyDescent="0.25">
      <c r="A11" s="43" t="s">
        <v>644</v>
      </c>
      <c r="B11" s="140" t="s">
        <v>60</v>
      </c>
      <c r="C11" s="9" t="s">
        <v>66</v>
      </c>
      <c r="D11" s="50" t="s">
        <v>65</v>
      </c>
      <c r="E11" s="117"/>
      <c r="F11" s="117"/>
      <c r="G11" s="117"/>
      <c r="H11" s="117"/>
      <c r="I11" s="117"/>
      <c r="J11" s="32"/>
      <c r="K11" s="117"/>
      <c r="L11" s="117"/>
      <c r="M11" s="117"/>
      <c r="N11" s="117"/>
      <c r="O11" s="117"/>
      <c r="P11" s="117"/>
      <c r="Q11" s="7" t="s">
        <v>278</v>
      </c>
      <c r="R11" s="9" t="s">
        <v>132</v>
      </c>
      <c r="S11" s="151">
        <v>1</v>
      </c>
      <c r="T11" s="56" t="s">
        <v>633</v>
      </c>
    </row>
    <row r="12" spans="1:20" ht="104.25" customHeight="1" x14ac:dyDescent="0.25">
      <c r="A12" s="190" t="s">
        <v>646</v>
      </c>
      <c r="B12" s="208" t="s">
        <v>665</v>
      </c>
      <c r="C12" s="190" t="s">
        <v>274</v>
      </c>
      <c r="D12" s="8" t="s">
        <v>270</v>
      </c>
      <c r="E12" s="49"/>
      <c r="F12" s="49"/>
      <c r="G12" s="51"/>
      <c r="H12" s="38"/>
      <c r="I12" s="38"/>
      <c r="J12" s="38"/>
      <c r="K12" s="118"/>
      <c r="L12" s="117"/>
      <c r="M12" s="117"/>
      <c r="N12" s="117"/>
      <c r="O12" s="117"/>
      <c r="P12" s="117"/>
      <c r="Q12" s="8" t="s">
        <v>126</v>
      </c>
      <c r="R12" s="9" t="s">
        <v>186</v>
      </c>
      <c r="S12" s="151">
        <v>1</v>
      </c>
      <c r="T12" s="56" t="s">
        <v>634</v>
      </c>
    </row>
    <row r="13" spans="1:20" ht="171" customHeight="1" x14ac:dyDescent="0.25">
      <c r="A13" s="192"/>
      <c r="B13" s="211"/>
      <c r="C13" s="191"/>
      <c r="D13" s="8" t="s">
        <v>402</v>
      </c>
      <c r="E13" s="2"/>
      <c r="F13" s="2"/>
      <c r="G13" s="2"/>
      <c r="H13" s="32"/>
      <c r="I13" s="32"/>
      <c r="J13" s="32"/>
      <c r="K13" s="117"/>
      <c r="L13" s="117"/>
      <c r="M13" s="117"/>
      <c r="N13" s="117"/>
      <c r="O13" s="117"/>
      <c r="P13" s="117"/>
      <c r="Q13" s="8" t="s">
        <v>27</v>
      </c>
      <c r="R13" s="8" t="s">
        <v>187</v>
      </c>
      <c r="S13" s="153">
        <v>0</v>
      </c>
      <c r="T13" s="56" t="s">
        <v>635</v>
      </c>
    </row>
    <row r="14" spans="1:20" ht="102" x14ac:dyDescent="0.25">
      <c r="A14" s="43" t="s">
        <v>644</v>
      </c>
      <c r="B14" s="140" t="s">
        <v>666</v>
      </c>
      <c r="C14" s="23" t="s">
        <v>275</v>
      </c>
      <c r="D14" s="25" t="s">
        <v>271</v>
      </c>
      <c r="E14" s="26"/>
      <c r="F14" s="26"/>
      <c r="G14" s="33"/>
      <c r="H14" s="119"/>
      <c r="I14" s="119"/>
      <c r="J14" s="26"/>
      <c r="K14" s="119"/>
      <c r="L14" s="119"/>
      <c r="M14" s="119"/>
      <c r="N14" s="119"/>
      <c r="O14" s="119"/>
      <c r="P14" s="119"/>
      <c r="Q14" s="8" t="s">
        <v>69</v>
      </c>
      <c r="R14" s="8" t="s">
        <v>72</v>
      </c>
      <c r="S14" s="153">
        <v>0</v>
      </c>
      <c r="T14" s="56" t="s">
        <v>641</v>
      </c>
    </row>
    <row r="15" spans="1:20" ht="89.25" customHeight="1" x14ac:dyDescent="0.25">
      <c r="A15" s="190" t="s">
        <v>646</v>
      </c>
      <c r="B15" s="140" t="s">
        <v>665</v>
      </c>
      <c r="C15" s="23" t="s">
        <v>276</v>
      </c>
      <c r="D15" s="25" t="s">
        <v>272</v>
      </c>
      <c r="E15" s="33"/>
      <c r="F15" s="33"/>
      <c r="G15" s="33"/>
      <c r="H15" s="33"/>
      <c r="I15" s="33"/>
      <c r="J15" s="33"/>
      <c r="K15" s="119"/>
      <c r="L15" s="119"/>
      <c r="M15" s="119"/>
      <c r="N15" s="119"/>
      <c r="O15" s="119"/>
      <c r="P15" s="119"/>
      <c r="Q15" s="8" t="s">
        <v>99</v>
      </c>
      <c r="R15" s="8" t="s">
        <v>280</v>
      </c>
      <c r="S15" s="151">
        <v>1</v>
      </c>
      <c r="T15" s="56" t="s">
        <v>636</v>
      </c>
    </row>
    <row r="16" spans="1:20" ht="127.5" x14ac:dyDescent="0.25">
      <c r="A16" s="192"/>
      <c r="B16" s="140" t="s">
        <v>671</v>
      </c>
      <c r="C16" s="10" t="s">
        <v>277</v>
      </c>
      <c r="D16" s="10" t="s">
        <v>273</v>
      </c>
      <c r="E16" s="33"/>
      <c r="F16" s="33"/>
      <c r="G16" s="33"/>
      <c r="H16" s="33"/>
      <c r="I16" s="33"/>
      <c r="J16" s="33"/>
      <c r="K16" s="119"/>
      <c r="L16" s="119"/>
      <c r="M16" s="119"/>
      <c r="N16" s="119"/>
      <c r="O16" s="119"/>
      <c r="P16" s="119"/>
      <c r="Q16" s="10" t="s">
        <v>279</v>
      </c>
      <c r="R16" s="8" t="s">
        <v>281</v>
      </c>
      <c r="S16" s="151">
        <v>1</v>
      </c>
      <c r="T16" s="56" t="s">
        <v>637</v>
      </c>
    </row>
    <row r="17" spans="1:20" ht="102" customHeight="1" x14ac:dyDescent="0.25">
      <c r="A17" s="43" t="s">
        <v>644</v>
      </c>
      <c r="B17" s="21" t="s">
        <v>669</v>
      </c>
      <c r="C17" s="10" t="s">
        <v>46</v>
      </c>
      <c r="D17" s="10" t="s">
        <v>49</v>
      </c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8" t="s">
        <v>51</v>
      </c>
      <c r="R17" s="8" t="s">
        <v>52</v>
      </c>
      <c r="S17" s="20" t="s">
        <v>477</v>
      </c>
      <c r="T17" s="56" t="s">
        <v>638</v>
      </c>
    </row>
    <row r="18" spans="1:20" ht="135" customHeight="1" x14ac:dyDescent="0.25">
      <c r="A18" s="190" t="s">
        <v>646</v>
      </c>
      <c r="B18" s="209" t="s">
        <v>37</v>
      </c>
      <c r="C18" s="7" t="s">
        <v>17</v>
      </c>
      <c r="D18" s="7" t="s">
        <v>23</v>
      </c>
      <c r="E18" s="26"/>
      <c r="F18" s="26"/>
      <c r="G18" s="26"/>
      <c r="H18" s="26"/>
      <c r="I18" s="33"/>
      <c r="J18" s="26"/>
      <c r="K18" s="119"/>
      <c r="L18" s="119"/>
      <c r="M18" s="119"/>
      <c r="N18" s="119"/>
      <c r="O18" s="119"/>
      <c r="P18" s="119"/>
      <c r="Q18" s="9" t="s">
        <v>28</v>
      </c>
      <c r="R18" s="9" t="s">
        <v>384</v>
      </c>
      <c r="S18" s="20" t="s">
        <v>477</v>
      </c>
      <c r="T18" s="56" t="s">
        <v>638</v>
      </c>
    </row>
    <row r="19" spans="1:20" ht="76.5" x14ac:dyDescent="0.25">
      <c r="A19" s="191"/>
      <c r="B19" s="209"/>
      <c r="C19" s="7" t="s">
        <v>54</v>
      </c>
      <c r="D19" s="7" t="s">
        <v>53</v>
      </c>
      <c r="E19" s="33"/>
      <c r="F19" s="33"/>
      <c r="G19" s="33"/>
      <c r="H19" s="33"/>
      <c r="I19" s="33"/>
      <c r="J19" s="33"/>
      <c r="K19" s="119"/>
      <c r="L19" s="119"/>
      <c r="M19" s="119"/>
      <c r="N19" s="119"/>
      <c r="O19" s="119"/>
      <c r="P19" s="119"/>
      <c r="Q19" s="9" t="s">
        <v>55</v>
      </c>
      <c r="R19" s="9" t="s">
        <v>56</v>
      </c>
      <c r="S19" s="20" t="s">
        <v>477</v>
      </c>
      <c r="T19" s="56" t="s">
        <v>638</v>
      </c>
    </row>
    <row r="20" spans="1:20" ht="102" x14ac:dyDescent="0.25">
      <c r="A20" s="191"/>
      <c r="B20" s="209"/>
      <c r="C20" s="9" t="s">
        <v>18</v>
      </c>
      <c r="D20" s="7" t="s">
        <v>25</v>
      </c>
      <c r="E20" s="26"/>
      <c r="F20" s="26"/>
      <c r="G20" s="26"/>
      <c r="H20" s="33"/>
      <c r="I20" s="26"/>
      <c r="J20" s="26"/>
      <c r="K20" s="119"/>
      <c r="L20" s="119"/>
      <c r="M20" s="119"/>
      <c r="N20" s="119"/>
      <c r="O20" s="119"/>
      <c r="P20" s="119"/>
      <c r="Q20" s="8" t="s">
        <v>29</v>
      </c>
      <c r="R20" s="8" t="s">
        <v>39</v>
      </c>
      <c r="S20" s="151">
        <v>1</v>
      </c>
      <c r="T20" s="56" t="s">
        <v>639</v>
      </c>
    </row>
    <row r="21" spans="1:20" ht="63.75" customHeight="1" x14ac:dyDescent="0.25">
      <c r="A21" s="191"/>
      <c r="B21" s="211"/>
      <c r="C21" s="9" t="s">
        <v>19</v>
      </c>
      <c r="D21" s="7" t="s">
        <v>26</v>
      </c>
      <c r="E21" s="26"/>
      <c r="F21" s="26"/>
      <c r="G21" s="26"/>
      <c r="H21" s="26"/>
      <c r="I21" s="33"/>
      <c r="J21" s="26"/>
      <c r="K21" s="119"/>
      <c r="L21" s="119"/>
      <c r="M21" s="119"/>
      <c r="N21" s="119"/>
      <c r="O21" s="119"/>
      <c r="P21" s="119"/>
      <c r="Q21" s="8" t="s">
        <v>50</v>
      </c>
      <c r="R21" s="9" t="s">
        <v>382</v>
      </c>
      <c r="S21" s="153">
        <v>0</v>
      </c>
      <c r="T21" s="56" t="s">
        <v>635</v>
      </c>
    </row>
    <row r="22" spans="1:20" ht="140.25" x14ac:dyDescent="0.25">
      <c r="A22" s="191"/>
      <c r="B22" s="72" t="s">
        <v>671</v>
      </c>
      <c r="C22" s="8" t="s">
        <v>36</v>
      </c>
      <c r="D22" s="10" t="s">
        <v>33</v>
      </c>
      <c r="E22" s="33"/>
      <c r="F22" s="33"/>
      <c r="G22" s="33"/>
      <c r="H22" s="33"/>
      <c r="I22" s="33"/>
      <c r="J22" s="33"/>
      <c r="K22" s="119"/>
      <c r="L22" s="119"/>
      <c r="M22" s="119"/>
      <c r="N22" s="119"/>
      <c r="O22" s="119"/>
      <c r="P22" s="119"/>
      <c r="Q22" s="8" t="s">
        <v>35</v>
      </c>
      <c r="R22" s="8" t="s">
        <v>41</v>
      </c>
      <c r="S22" s="151">
        <v>1</v>
      </c>
      <c r="T22" s="56" t="s">
        <v>640</v>
      </c>
    </row>
    <row r="23" spans="1:20" ht="106.5" customHeight="1" x14ac:dyDescent="0.25">
      <c r="A23" s="192"/>
      <c r="B23" s="134" t="s">
        <v>665</v>
      </c>
      <c r="C23" s="10" t="s">
        <v>22</v>
      </c>
      <c r="D23" s="10" t="s">
        <v>34</v>
      </c>
      <c r="E23" s="33"/>
      <c r="F23" s="33"/>
      <c r="G23" s="33"/>
      <c r="H23" s="33"/>
      <c r="I23" s="33"/>
      <c r="J23" s="33"/>
      <c r="K23" s="119"/>
      <c r="L23" s="119"/>
      <c r="M23" s="119"/>
      <c r="N23" s="119"/>
      <c r="O23" s="119"/>
      <c r="P23" s="119"/>
      <c r="Q23" s="8" t="s">
        <v>31</v>
      </c>
      <c r="R23" s="8" t="s">
        <v>45</v>
      </c>
      <c r="S23" s="20" t="s">
        <v>477</v>
      </c>
      <c r="T23" s="56"/>
    </row>
    <row r="24" spans="1:20" x14ac:dyDescent="0.25">
      <c r="K24" s="120"/>
      <c r="L24" s="120"/>
      <c r="M24" s="120"/>
      <c r="N24" s="120"/>
      <c r="O24" s="120"/>
      <c r="P24" s="120"/>
    </row>
    <row r="25" spans="1:20" x14ac:dyDescent="0.25">
      <c r="K25" s="120"/>
      <c r="L25" s="120"/>
      <c r="M25" s="120"/>
      <c r="N25" s="120"/>
      <c r="O25" s="120"/>
      <c r="P25" s="120"/>
    </row>
    <row r="26" spans="1:20" x14ac:dyDescent="0.25">
      <c r="A26" s="6" t="s">
        <v>13</v>
      </c>
      <c r="B26" t="s">
        <v>14</v>
      </c>
      <c r="Q26" s="6" t="s">
        <v>15</v>
      </c>
    </row>
    <row r="28" spans="1:20" ht="25.5" customHeight="1" x14ac:dyDescent="0.25">
      <c r="A28" s="184" t="s">
        <v>679</v>
      </c>
      <c r="B28" s="185"/>
      <c r="C28" s="186"/>
      <c r="D28" s="1"/>
      <c r="E28" s="11"/>
      <c r="F28" s="1"/>
      <c r="G28" s="1"/>
      <c r="H28" s="1"/>
    </row>
    <row r="29" spans="1:20" x14ac:dyDescent="0.25">
      <c r="A29" s="187" t="s">
        <v>678</v>
      </c>
      <c r="B29" s="187"/>
      <c r="C29" s="17" t="s">
        <v>5</v>
      </c>
      <c r="D29" s="1"/>
      <c r="E29" s="11"/>
      <c r="F29" s="1"/>
      <c r="G29" s="1"/>
      <c r="H29" s="1"/>
    </row>
    <row r="30" spans="1:20" ht="25.5" customHeight="1" x14ac:dyDescent="0.25">
      <c r="A30" s="233" t="s">
        <v>644</v>
      </c>
      <c r="B30" s="234"/>
      <c r="C30" s="154">
        <f>+AVERAGE(S11,S14,S17)</f>
        <v>0.5</v>
      </c>
      <c r="D30" s="1"/>
      <c r="E30" s="11"/>
      <c r="F30" s="1"/>
      <c r="G30" s="1"/>
      <c r="H30" s="1"/>
    </row>
    <row r="31" spans="1:20" x14ac:dyDescent="0.25">
      <c r="A31" s="130" t="s">
        <v>672</v>
      </c>
      <c r="B31" s="130"/>
      <c r="C31" s="147"/>
      <c r="D31" s="12"/>
      <c r="E31" s="13"/>
      <c r="F31" s="12"/>
      <c r="G31" s="12"/>
      <c r="H31" s="12"/>
    </row>
    <row r="32" spans="1:20" ht="15" customHeight="1" x14ac:dyDescent="0.25">
      <c r="A32" s="188" t="s">
        <v>646</v>
      </c>
      <c r="B32" s="188"/>
      <c r="C32" s="155">
        <f>+AVERAGE(S12,S13,S15,S16,S18,S19,S20,S21,S22,S23)</f>
        <v>0.7142857142857143</v>
      </c>
      <c r="D32" s="1"/>
      <c r="E32" s="11"/>
      <c r="F32" s="1"/>
      <c r="G32" s="1"/>
      <c r="H32" s="1"/>
    </row>
    <row r="33" spans="1:8" x14ac:dyDescent="0.25">
      <c r="A33" s="179" t="s">
        <v>32</v>
      </c>
      <c r="B33" s="179"/>
      <c r="C33" s="155">
        <f>+AVERAGE(C30:C32)</f>
        <v>0.60714285714285721</v>
      </c>
      <c r="D33" s="1"/>
      <c r="E33" s="11"/>
      <c r="F33" s="1"/>
      <c r="G33" s="1"/>
      <c r="H33" s="1"/>
    </row>
  </sheetData>
  <mergeCells count="27">
    <mergeCell ref="A33:B33"/>
    <mergeCell ref="C12:C13"/>
    <mergeCell ref="B18:B21"/>
    <mergeCell ref="A28:C28"/>
    <mergeCell ref="A29:B29"/>
    <mergeCell ref="A30:B30"/>
    <mergeCell ref="A32:B32"/>
    <mergeCell ref="A12:A13"/>
    <mergeCell ref="A15:A16"/>
    <mergeCell ref="A18:A23"/>
    <mergeCell ref="B12:B13"/>
    <mergeCell ref="R9:R10"/>
    <mergeCell ref="S9:S10"/>
    <mergeCell ref="T9:T10"/>
    <mergeCell ref="A9:A10"/>
    <mergeCell ref="B9:B10"/>
    <mergeCell ref="C9:C10"/>
    <mergeCell ref="D9:D10"/>
    <mergeCell ref="E9:P9"/>
    <mergeCell ref="Q9:Q10"/>
    <mergeCell ref="A1:D4"/>
    <mergeCell ref="E1:R1"/>
    <mergeCell ref="S1:T1"/>
    <mergeCell ref="E2:R2"/>
    <mergeCell ref="S2:T2"/>
    <mergeCell ref="E3:R4"/>
    <mergeCell ref="S3:T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T39"/>
  <sheetViews>
    <sheetView zoomScaleNormal="100" workbookViewId="0">
      <selection activeCell="R6" sqref="R6"/>
    </sheetView>
  </sheetViews>
  <sheetFormatPr baseColWidth="10" defaultRowHeight="15" x14ac:dyDescent="0.25"/>
  <cols>
    <col min="1" max="1" width="17.85546875" customWidth="1"/>
    <col min="2" max="2" width="19.140625" customWidth="1"/>
    <col min="3" max="3" width="20.140625" customWidth="1"/>
    <col min="4" max="4" width="17.140625" customWidth="1"/>
    <col min="5" max="13" width="2" bestFit="1" customWidth="1"/>
    <col min="14" max="16" width="3" bestFit="1" customWidth="1"/>
    <col min="17" max="17" width="15.7109375" customWidth="1"/>
    <col min="18" max="18" width="16.5703125" customWidth="1"/>
    <col min="19" max="19" width="13.85546875" customWidth="1"/>
    <col min="20" max="20" width="27.28515625" customWidth="1"/>
  </cols>
  <sheetData>
    <row r="1" spans="1:20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0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0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0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0" ht="15.75" x14ac:dyDescent="0.25">
      <c r="A6" s="3" t="s">
        <v>374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0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0" x14ac:dyDescent="0.25">
      <c r="S8" s="120"/>
    </row>
    <row r="9" spans="1:20" ht="15" customHeight="1" x14ac:dyDescent="0.25">
      <c r="A9" s="172" t="s">
        <v>678</v>
      </c>
      <c r="B9" s="177" t="s">
        <v>1</v>
      </c>
      <c r="C9" s="177" t="s">
        <v>16</v>
      </c>
      <c r="D9" s="177" t="s">
        <v>2</v>
      </c>
      <c r="E9" s="172" t="s">
        <v>7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</v>
      </c>
      <c r="S9" s="172" t="s">
        <v>5</v>
      </c>
      <c r="T9" s="241" t="s">
        <v>6</v>
      </c>
    </row>
    <row r="10" spans="1:20" x14ac:dyDescent="0.25">
      <c r="A10" s="172"/>
      <c r="B10" s="178"/>
      <c r="C10" s="178"/>
      <c r="D10" s="178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2"/>
      <c r="T10" s="241"/>
    </row>
    <row r="11" spans="1:20" ht="207" customHeight="1" x14ac:dyDescent="0.25">
      <c r="A11" s="43" t="s">
        <v>644</v>
      </c>
      <c r="B11" s="140" t="s">
        <v>60</v>
      </c>
      <c r="C11" s="8" t="s">
        <v>66</v>
      </c>
      <c r="D11" s="48" t="s">
        <v>65</v>
      </c>
      <c r="E11" s="32"/>
      <c r="F11" s="32"/>
      <c r="G11" s="32"/>
      <c r="H11" s="32"/>
      <c r="I11" s="32"/>
      <c r="J11" s="32"/>
      <c r="K11" s="49"/>
      <c r="L11" s="49"/>
      <c r="M11" s="49"/>
      <c r="N11" s="49"/>
      <c r="O11" s="49"/>
      <c r="P11" s="49"/>
      <c r="Q11" s="10" t="s">
        <v>68</v>
      </c>
      <c r="R11" s="8" t="s">
        <v>307</v>
      </c>
      <c r="S11" s="151">
        <v>1</v>
      </c>
      <c r="T11" s="83" t="s">
        <v>606</v>
      </c>
    </row>
    <row r="12" spans="1:20" ht="135.75" customHeight="1" x14ac:dyDescent="0.25">
      <c r="A12" s="190" t="s">
        <v>646</v>
      </c>
      <c r="B12" s="208" t="s">
        <v>665</v>
      </c>
      <c r="C12" s="190" t="s">
        <v>291</v>
      </c>
      <c r="D12" s="8" t="s">
        <v>282</v>
      </c>
      <c r="E12" s="32"/>
      <c r="F12" s="32"/>
      <c r="G12" s="38"/>
      <c r="H12" s="38"/>
      <c r="I12" s="38"/>
      <c r="J12" s="38"/>
      <c r="K12" s="104"/>
      <c r="L12" s="49"/>
      <c r="M12" s="49"/>
      <c r="N12" s="49"/>
      <c r="O12" s="49"/>
      <c r="P12" s="49"/>
      <c r="Q12" s="8" t="s">
        <v>297</v>
      </c>
      <c r="R12" s="8" t="s">
        <v>308</v>
      </c>
      <c r="S12" s="151">
        <v>1</v>
      </c>
      <c r="T12" s="56" t="s">
        <v>607</v>
      </c>
    </row>
    <row r="13" spans="1:20" ht="105" customHeight="1" x14ac:dyDescent="0.25">
      <c r="A13" s="191"/>
      <c r="B13" s="209"/>
      <c r="C13" s="191"/>
      <c r="D13" s="8" t="s">
        <v>283</v>
      </c>
      <c r="E13" s="32"/>
      <c r="F13" s="32"/>
      <c r="G13" s="32"/>
      <c r="H13" s="32"/>
      <c r="I13" s="32"/>
      <c r="J13" s="32"/>
      <c r="K13" s="49"/>
      <c r="L13" s="49"/>
      <c r="M13" s="49"/>
      <c r="N13" s="49"/>
      <c r="O13" s="49"/>
      <c r="P13" s="49"/>
      <c r="Q13" s="8" t="s">
        <v>298</v>
      </c>
      <c r="R13" s="9" t="s">
        <v>309</v>
      </c>
      <c r="S13" s="151">
        <v>1</v>
      </c>
      <c r="T13" s="56" t="s">
        <v>608</v>
      </c>
    </row>
    <row r="14" spans="1:20" ht="105" x14ac:dyDescent="0.25">
      <c r="A14" s="192"/>
      <c r="B14" s="211"/>
      <c r="C14" s="191"/>
      <c r="D14" s="8" t="s">
        <v>284</v>
      </c>
      <c r="E14" s="32"/>
      <c r="F14" s="32"/>
      <c r="G14" s="32"/>
      <c r="H14" s="32"/>
      <c r="I14" s="32"/>
      <c r="J14" s="32"/>
      <c r="K14" s="49"/>
      <c r="L14" s="49"/>
      <c r="M14" s="49"/>
      <c r="N14" s="49"/>
      <c r="O14" s="49"/>
      <c r="P14" s="49"/>
      <c r="Q14" s="10" t="s">
        <v>299</v>
      </c>
      <c r="R14" s="10" t="s">
        <v>386</v>
      </c>
      <c r="S14" s="151">
        <v>1</v>
      </c>
      <c r="T14" s="56" t="s">
        <v>609</v>
      </c>
    </row>
    <row r="15" spans="1:20" ht="171" customHeight="1" x14ac:dyDescent="0.25">
      <c r="A15" s="190" t="s">
        <v>644</v>
      </c>
      <c r="B15" s="208" t="s">
        <v>668</v>
      </c>
      <c r="C15" s="52" t="s">
        <v>292</v>
      </c>
      <c r="D15" s="8" t="s">
        <v>285</v>
      </c>
      <c r="E15" s="32"/>
      <c r="F15" s="32"/>
      <c r="G15" s="32"/>
      <c r="H15" s="32"/>
      <c r="I15" s="32"/>
      <c r="J15" s="32"/>
      <c r="K15" s="49"/>
      <c r="L15" s="49"/>
      <c r="M15" s="49"/>
      <c r="N15" s="49"/>
      <c r="O15" s="49"/>
      <c r="P15" s="49"/>
      <c r="Q15" s="10" t="s">
        <v>300</v>
      </c>
      <c r="R15" s="10" t="s">
        <v>310</v>
      </c>
      <c r="S15" s="151">
        <v>1</v>
      </c>
      <c r="T15" s="56" t="s">
        <v>610</v>
      </c>
    </row>
    <row r="16" spans="1:20" ht="89.25" customHeight="1" x14ac:dyDescent="0.25">
      <c r="A16" s="191"/>
      <c r="B16" s="211"/>
      <c r="C16" s="71" t="s">
        <v>293</v>
      </c>
      <c r="D16" s="8" t="s">
        <v>286</v>
      </c>
      <c r="E16" s="32"/>
      <c r="F16" s="32"/>
      <c r="G16" s="32"/>
      <c r="H16" s="32"/>
      <c r="I16" s="32"/>
      <c r="J16" s="32"/>
      <c r="K16" s="49"/>
      <c r="L16" s="49"/>
      <c r="M16" s="49"/>
      <c r="N16" s="49"/>
      <c r="O16" s="49"/>
      <c r="P16" s="49"/>
      <c r="Q16" s="10" t="s">
        <v>301</v>
      </c>
      <c r="R16" s="10" t="s">
        <v>311</v>
      </c>
      <c r="S16" s="151">
        <v>1</v>
      </c>
      <c r="T16" s="56" t="s">
        <v>611</v>
      </c>
    </row>
    <row r="17" spans="1:20" ht="113.25" customHeight="1" x14ac:dyDescent="0.25">
      <c r="A17" s="191" t="s">
        <v>646</v>
      </c>
      <c r="B17" s="208" t="s">
        <v>665</v>
      </c>
      <c r="C17" s="7" t="s">
        <v>294</v>
      </c>
      <c r="D17" s="7" t="s">
        <v>287</v>
      </c>
      <c r="E17" s="49"/>
      <c r="F17" s="49"/>
      <c r="G17" s="32"/>
      <c r="H17" s="49"/>
      <c r="I17" s="49"/>
      <c r="J17" s="32"/>
      <c r="K17" s="49"/>
      <c r="L17" s="49"/>
      <c r="M17" s="49"/>
      <c r="N17" s="49"/>
      <c r="O17" s="49"/>
      <c r="P17" s="49"/>
      <c r="Q17" s="7" t="s">
        <v>302</v>
      </c>
      <c r="R17" s="8" t="s">
        <v>312</v>
      </c>
      <c r="S17" s="151">
        <v>1</v>
      </c>
      <c r="T17" s="56" t="s">
        <v>612</v>
      </c>
    </row>
    <row r="18" spans="1:20" ht="133.5" customHeight="1" x14ac:dyDescent="0.25">
      <c r="A18" s="191"/>
      <c r="B18" s="209"/>
      <c r="C18" s="7" t="s">
        <v>17</v>
      </c>
      <c r="D18" s="7" t="s">
        <v>23</v>
      </c>
      <c r="E18" s="26"/>
      <c r="F18" s="26"/>
      <c r="G18" s="26"/>
      <c r="H18" s="26"/>
      <c r="I18" s="33"/>
      <c r="J18" s="26"/>
      <c r="K18" s="31"/>
      <c r="L18" s="31"/>
      <c r="M18" s="31"/>
      <c r="N18" s="31"/>
      <c r="O18" s="31"/>
      <c r="P18" s="31"/>
      <c r="Q18" s="9" t="s">
        <v>28</v>
      </c>
      <c r="R18" s="9" t="s">
        <v>387</v>
      </c>
      <c r="S18" s="94">
        <v>0.6</v>
      </c>
      <c r="T18" s="56" t="s">
        <v>613</v>
      </c>
    </row>
    <row r="19" spans="1:20" ht="76.5" x14ac:dyDescent="0.25">
      <c r="A19" s="191"/>
      <c r="B19" s="209"/>
      <c r="C19" s="9" t="s">
        <v>18</v>
      </c>
      <c r="D19" s="7" t="s">
        <v>25</v>
      </c>
      <c r="E19" s="26"/>
      <c r="F19" s="26"/>
      <c r="G19" s="26"/>
      <c r="H19" s="33"/>
      <c r="I19" s="26"/>
      <c r="J19" s="26"/>
      <c r="K19" s="31"/>
      <c r="L19" s="31"/>
      <c r="M19" s="31"/>
      <c r="N19" s="31"/>
      <c r="O19" s="31"/>
      <c r="P19" s="31"/>
      <c r="Q19" s="8" t="s">
        <v>29</v>
      </c>
      <c r="R19" s="8" t="s">
        <v>39</v>
      </c>
      <c r="S19" s="151">
        <v>1</v>
      </c>
      <c r="T19" s="56" t="s">
        <v>614</v>
      </c>
    </row>
    <row r="20" spans="1:20" ht="63.75" x14ac:dyDescent="0.25">
      <c r="A20" s="191"/>
      <c r="B20" s="209"/>
      <c r="C20" s="9" t="s">
        <v>19</v>
      </c>
      <c r="D20" s="7" t="s">
        <v>26</v>
      </c>
      <c r="E20" s="26"/>
      <c r="F20" s="26"/>
      <c r="G20" s="26"/>
      <c r="H20" s="26"/>
      <c r="I20" s="33"/>
      <c r="J20" s="26"/>
      <c r="K20" s="31"/>
      <c r="L20" s="31"/>
      <c r="M20" s="31"/>
      <c r="N20" s="31"/>
      <c r="O20" s="31"/>
      <c r="P20" s="31"/>
      <c r="Q20" s="8" t="s">
        <v>50</v>
      </c>
      <c r="R20" s="9" t="s">
        <v>388</v>
      </c>
      <c r="S20" s="153">
        <v>0</v>
      </c>
      <c r="T20" s="56" t="s">
        <v>615</v>
      </c>
    </row>
    <row r="21" spans="1:20" ht="102" x14ac:dyDescent="0.25">
      <c r="A21" s="191"/>
      <c r="B21" s="209"/>
      <c r="C21" s="7" t="s">
        <v>54</v>
      </c>
      <c r="D21" s="7" t="s">
        <v>24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8" t="s">
        <v>303</v>
      </c>
      <c r="R21" s="8" t="s">
        <v>389</v>
      </c>
      <c r="S21" s="20" t="s">
        <v>477</v>
      </c>
      <c r="T21" s="62"/>
    </row>
    <row r="22" spans="1:20" ht="114.75" x14ac:dyDescent="0.25">
      <c r="A22" s="132" t="s">
        <v>644</v>
      </c>
      <c r="B22" s="134" t="s">
        <v>668</v>
      </c>
      <c r="C22" s="7" t="s">
        <v>295</v>
      </c>
      <c r="D22" s="7" t="s">
        <v>288</v>
      </c>
      <c r="E22" s="33"/>
      <c r="F22" s="33"/>
      <c r="G22" s="33"/>
      <c r="H22" s="33"/>
      <c r="I22" s="33"/>
      <c r="J22" s="33"/>
      <c r="K22" s="31"/>
      <c r="L22" s="31"/>
      <c r="M22" s="31"/>
      <c r="N22" s="31"/>
      <c r="O22" s="31"/>
      <c r="P22" s="31"/>
      <c r="Q22" s="8" t="s">
        <v>304</v>
      </c>
      <c r="R22" s="8" t="s">
        <v>313</v>
      </c>
      <c r="S22" s="151">
        <v>1</v>
      </c>
      <c r="T22" s="57" t="s">
        <v>616</v>
      </c>
    </row>
    <row r="23" spans="1:20" ht="127.5" customHeight="1" x14ac:dyDescent="0.25">
      <c r="A23" s="191" t="s">
        <v>646</v>
      </c>
      <c r="B23" s="208" t="s">
        <v>20</v>
      </c>
      <c r="C23" s="10" t="s">
        <v>385</v>
      </c>
      <c r="D23" s="10" t="s">
        <v>289</v>
      </c>
      <c r="E23" s="34"/>
      <c r="F23" s="34"/>
      <c r="G23" s="34"/>
      <c r="H23" s="34"/>
      <c r="I23" s="34"/>
      <c r="J23" s="34"/>
      <c r="K23" s="114"/>
      <c r="L23" s="114"/>
      <c r="M23" s="114"/>
      <c r="N23" s="114"/>
      <c r="O23" s="114"/>
      <c r="P23" s="114"/>
      <c r="Q23" s="8" t="s">
        <v>305</v>
      </c>
      <c r="R23" s="8" t="s">
        <v>314</v>
      </c>
      <c r="S23" s="151">
        <v>1</v>
      </c>
      <c r="T23" s="56" t="s">
        <v>618</v>
      </c>
    </row>
    <row r="24" spans="1:20" ht="96.75" customHeight="1" x14ac:dyDescent="0.25">
      <c r="A24" s="191"/>
      <c r="B24" s="211"/>
      <c r="C24" s="10" t="s">
        <v>296</v>
      </c>
      <c r="D24" s="10" t="s">
        <v>290</v>
      </c>
      <c r="E24" s="31"/>
      <c r="F24" s="31"/>
      <c r="G24" s="33"/>
      <c r="H24" s="31"/>
      <c r="I24" s="31"/>
      <c r="J24" s="33"/>
      <c r="K24" s="31"/>
      <c r="L24" s="31"/>
      <c r="M24" s="31"/>
      <c r="N24" s="31"/>
      <c r="O24" s="31"/>
      <c r="P24" s="31"/>
      <c r="Q24" s="10" t="s">
        <v>306</v>
      </c>
      <c r="R24" s="10" t="s">
        <v>315</v>
      </c>
      <c r="S24" s="151">
        <v>1</v>
      </c>
      <c r="T24" s="60" t="s">
        <v>617</v>
      </c>
    </row>
    <row r="25" spans="1:20" ht="153" x14ac:dyDescent="0.25">
      <c r="A25" s="191"/>
      <c r="B25" s="72" t="s">
        <v>21</v>
      </c>
      <c r="C25" s="8" t="s">
        <v>36</v>
      </c>
      <c r="D25" s="10" t="s">
        <v>43</v>
      </c>
      <c r="E25" s="33"/>
      <c r="F25" s="33"/>
      <c r="G25" s="33"/>
      <c r="H25" s="33"/>
      <c r="I25" s="33"/>
      <c r="J25" s="33"/>
      <c r="K25" s="31"/>
      <c r="L25" s="31"/>
      <c r="M25" s="31"/>
      <c r="N25" s="31"/>
      <c r="O25" s="31"/>
      <c r="P25" s="31"/>
      <c r="Q25" s="9" t="s">
        <v>35</v>
      </c>
      <c r="R25" s="8" t="s">
        <v>48</v>
      </c>
      <c r="S25" s="151">
        <v>1</v>
      </c>
      <c r="T25" s="56" t="s">
        <v>619</v>
      </c>
    </row>
    <row r="26" spans="1:20" ht="153" x14ac:dyDescent="0.25">
      <c r="A26" s="192"/>
      <c r="B26" s="134" t="s">
        <v>665</v>
      </c>
      <c r="C26" s="10" t="s">
        <v>22</v>
      </c>
      <c r="D26" s="10" t="s">
        <v>376</v>
      </c>
      <c r="E26" s="33"/>
      <c r="F26" s="33"/>
      <c r="G26" s="33"/>
      <c r="H26" s="33"/>
      <c r="I26" s="33"/>
      <c r="J26" s="33"/>
      <c r="K26" s="31"/>
      <c r="L26" s="31"/>
      <c r="M26" s="31"/>
      <c r="N26" s="31"/>
      <c r="O26" s="31"/>
      <c r="P26" s="31"/>
      <c r="Q26" s="8" t="s">
        <v>31</v>
      </c>
      <c r="R26" s="9" t="s">
        <v>42</v>
      </c>
      <c r="S26" s="151">
        <v>1</v>
      </c>
      <c r="T26" s="56" t="s">
        <v>620</v>
      </c>
    </row>
    <row r="31" spans="1:20" x14ac:dyDescent="0.25">
      <c r="A31" s="6" t="s">
        <v>13</v>
      </c>
      <c r="B31" t="s">
        <v>14</v>
      </c>
      <c r="Q31" s="6" t="s">
        <v>15</v>
      </c>
    </row>
    <row r="33" spans="1:8" ht="24" customHeight="1" x14ac:dyDescent="0.25">
      <c r="A33" s="184" t="s">
        <v>679</v>
      </c>
      <c r="B33" s="185"/>
      <c r="C33" s="186"/>
      <c r="D33" s="1"/>
      <c r="E33" s="11"/>
      <c r="F33" s="1"/>
      <c r="G33" s="1"/>
      <c r="H33" s="1"/>
    </row>
    <row r="34" spans="1:8" x14ac:dyDescent="0.25">
      <c r="A34" s="187" t="s">
        <v>678</v>
      </c>
      <c r="B34" s="187"/>
      <c r="C34" s="17" t="s">
        <v>5</v>
      </c>
      <c r="D34" s="1"/>
      <c r="E34" s="11"/>
      <c r="F34" s="1"/>
      <c r="G34" s="1"/>
      <c r="H34" s="1"/>
    </row>
    <row r="35" spans="1:8" x14ac:dyDescent="0.25">
      <c r="A35" s="130" t="s">
        <v>644</v>
      </c>
      <c r="B35" s="130"/>
      <c r="C35" s="150">
        <f>+AVERAGE(S11,S15,S16,S22)</f>
        <v>1</v>
      </c>
      <c r="D35" s="1"/>
      <c r="E35" s="11"/>
      <c r="F35" s="1"/>
      <c r="G35" s="1"/>
      <c r="H35" s="1"/>
    </row>
    <row r="36" spans="1:8" x14ac:dyDescent="0.25">
      <c r="A36" s="130" t="s">
        <v>672</v>
      </c>
      <c r="B36" s="130"/>
      <c r="C36" s="19"/>
      <c r="D36" s="12"/>
      <c r="E36" s="13"/>
      <c r="F36" s="12"/>
      <c r="G36" s="12"/>
      <c r="H36" s="12"/>
    </row>
    <row r="37" spans="1:8" x14ac:dyDescent="0.25">
      <c r="A37" s="188" t="s">
        <v>646</v>
      </c>
      <c r="B37" s="188"/>
      <c r="C37" s="150">
        <f>+AVERAGE(S12,S13,S14,S17,S18,S19,S20,S21,S23,S24,S25,S26)</f>
        <v>0.87272727272727268</v>
      </c>
      <c r="D37" s="1"/>
      <c r="E37" s="13"/>
      <c r="F37" s="1"/>
      <c r="G37" s="1"/>
      <c r="H37" s="1"/>
    </row>
    <row r="38" spans="1:8" ht="15" customHeight="1" x14ac:dyDescent="0.25">
      <c r="A38" s="179" t="s">
        <v>32</v>
      </c>
      <c r="B38" s="179"/>
      <c r="C38" s="150">
        <f>+AVERAGE(C35:C37)</f>
        <v>0.93636363636363629</v>
      </c>
      <c r="D38" s="1"/>
      <c r="E38" s="11"/>
      <c r="F38" s="1"/>
      <c r="G38" s="1"/>
      <c r="H38" s="1"/>
    </row>
    <row r="39" spans="1:8" x14ac:dyDescent="0.25">
      <c r="A39" s="242"/>
      <c r="B39" s="242"/>
      <c r="C39" s="146"/>
      <c r="D39" s="1"/>
      <c r="E39" s="11"/>
      <c r="F39" s="1"/>
      <c r="G39" s="1"/>
      <c r="H39" s="1"/>
    </row>
  </sheetData>
  <mergeCells count="30">
    <mergeCell ref="A39:B39"/>
    <mergeCell ref="C12:C14"/>
    <mergeCell ref="A33:C33"/>
    <mergeCell ref="A34:B34"/>
    <mergeCell ref="A37:B37"/>
    <mergeCell ref="A38:B38"/>
    <mergeCell ref="B23:B24"/>
    <mergeCell ref="A12:A14"/>
    <mergeCell ref="B12:B14"/>
    <mergeCell ref="A15:A16"/>
    <mergeCell ref="B15:B16"/>
    <mergeCell ref="A17:A21"/>
    <mergeCell ref="B17:B21"/>
    <mergeCell ref="A23:A26"/>
    <mergeCell ref="A1:D4"/>
    <mergeCell ref="E1:R1"/>
    <mergeCell ref="S1:T1"/>
    <mergeCell ref="E2:R2"/>
    <mergeCell ref="S2:T2"/>
    <mergeCell ref="E3:R4"/>
    <mergeCell ref="S3:T4"/>
    <mergeCell ref="R9:R10"/>
    <mergeCell ref="S9:S10"/>
    <mergeCell ref="T9:T10"/>
    <mergeCell ref="A9:A10"/>
    <mergeCell ref="B9:B10"/>
    <mergeCell ref="C9:C10"/>
    <mergeCell ref="D9:D10"/>
    <mergeCell ref="E9:P9"/>
    <mergeCell ref="Q9:Q10"/>
  </mergeCells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U43"/>
  <sheetViews>
    <sheetView zoomScale="85" zoomScaleNormal="85" zoomScaleSheetLayoutView="100" workbookViewId="0">
      <selection activeCell="R6" sqref="R6"/>
    </sheetView>
  </sheetViews>
  <sheetFormatPr baseColWidth="10" defaultRowHeight="15" x14ac:dyDescent="0.25"/>
  <cols>
    <col min="1" max="1" width="18.140625" customWidth="1"/>
    <col min="2" max="2" width="15.85546875" customWidth="1"/>
    <col min="3" max="3" width="28" customWidth="1"/>
    <col min="4" max="4" width="29.42578125" customWidth="1"/>
    <col min="5" max="13" width="2" bestFit="1" customWidth="1"/>
    <col min="14" max="14" width="3" bestFit="1" customWidth="1"/>
    <col min="15" max="15" width="2.7109375" customWidth="1"/>
    <col min="16" max="16" width="3" bestFit="1" customWidth="1"/>
    <col min="17" max="17" width="19.140625" customWidth="1"/>
    <col min="18" max="18" width="18.7109375" customWidth="1"/>
    <col min="19" max="19" width="12" customWidth="1"/>
    <col min="20" max="20" width="20.140625" customWidth="1"/>
  </cols>
  <sheetData>
    <row r="1" spans="1:21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1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1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1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1" ht="15.75" x14ac:dyDescent="0.25">
      <c r="A6" s="3" t="s">
        <v>373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1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1" ht="15" customHeight="1" x14ac:dyDescent="0.25">
      <c r="A9" s="172" t="s">
        <v>678</v>
      </c>
      <c r="B9" s="177" t="s">
        <v>1</v>
      </c>
      <c r="C9" s="177" t="s">
        <v>16</v>
      </c>
      <c r="D9" s="172" t="s">
        <v>2</v>
      </c>
      <c r="E9" s="172" t="s">
        <v>7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38</v>
      </c>
      <c r="S9" s="173" t="s">
        <v>5</v>
      </c>
      <c r="T9" s="243" t="s">
        <v>6</v>
      </c>
    </row>
    <row r="10" spans="1:21" x14ac:dyDescent="0.25">
      <c r="A10" s="172"/>
      <c r="B10" s="178"/>
      <c r="C10" s="178"/>
      <c r="D10" s="172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4"/>
      <c r="T10" s="244"/>
    </row>
    <row r="11" spans="1:21" ht="168.75" customHeight="1" x14ac:dyDescent="0.25">
      <c r="A11" s="128" t="s">
        <v>644</v>
      </c>
      <c r="B11" s="72" t="s">
        <v>60</v>
      </c>
      <c r="C11" s="8" t="s">
        <v>66</v>
      </c>
      <c r="D11" s="48" t="s">
        <v>243</v>
      </c>
      <c r="E11" s="32"/>
      <c r="F11" s="32"/>
      <c r="G11" s="32"/>
      <c r="H11" s="32"/>
      <c r="I11" s="32"/>
      <c r="J11" s="32"/>
      <c r="K11" s="49"/>
      <c r="L11" s="49"/>
      <c r="M11" s="49"/>
      <c r="N11" s="49"/>
      <c r="O11" s="49"/>
      <c r="P11" s="49"/>
      <c r="Q11" s="10" t="s">
        <v>68</v>
      </c>
      <c r="R11" s="8" t="s">
        <v>239</v>
      </c>
      <c r="S11" s="151">
        <v>1</v>
      </c>
      <c r="T11" s="56" t="s">
        <v>488</v>
      </c>
      <c r="U11" s="61"/>
    </row>
    <row r="12" spans="1:21" ht="132" customHeight="1" x14ac:dyDescent="0.25">
      <c r="A12" s="191" t="s">
        <v>646</v>
      </c>
      <c r="B12" s="209" t="s">
        <v>665</v>
      </c>
      <c r="C12" s="190" t="s">
        <v>274</v>
      </c>
      <c r="D12" s="8" t="s">
        <v>316</v>
      </c>
      <c r="E12" s="49"/>
      <c r="F12" s="49"/>
      <c r="G12" s="51"/>
      <c r="H12" s="38"/>
      <c r="I12" s="38"/>
      <c r="J12" s="38"/>
      <c r="K12" s="104"/>
      <c r="L12" s="49" t="s">
        <v>504</v>
      </c>
      <c r="M12" s="49"/>
      <c r="N12" s="49"/>
      <c r="O12" s="49"/>
      <c r="P12" s="49"/>
      <c r="Q12" s="8" t="s">
        <v>126</v>
      </c>
      <c r="R12" s="9" t="s">
        <v>186</v>
      </c>
      <c r="S12" s="153">
        <v>0.3</v>
      </c>
      <c r="T12" s="56" t="s">
        <v>489</v>
      </c>
    </row>
    <row r="13" spans="1:21" ht="90" x14ac:dyDescent="0.25">
      <c r="A13" s="191"/>
      <c r="B13" s="209"/>
      <c r="C13" s="191"/>
      <c r="D13" s="8" t="s">
        <v>403</v>
      </c>
      <c r="E13" s="32"/>
      <c r="F13" s="32"/>
      <c r="G13" s="32"/>
      <c r="H13" s="32"/>
      <c r="I13" s="32"/>
      <c r="J13" s="32"/>
      <c r="K13" s="49"/>
      <c r="L13" s="49"/>
      <c r="M13" s="49"/>
      <c r="N13" s="49"/>
      <c r="O13" s="49"/>
      <c r="P13" s="49"/>
      <c r="Q13" s="8" t="s">
        <v>27</v>
      </c>
      <c r="R13" s="8" t="s">
        <v>187</v>
      </c>
      <c r="S13" s="153">
        <v>0.3</v>
      </c>
      <c r="T13" s="56" t="s">
        <v>490</v>
      </c>
    </row>
    <row r="14" spans="1:21" ht="99" customHeight="1" x14ac:dyDescent="0.25">
      <c r="A14" s="191"/>
      <c r="B14" s="209"/>
      <c r="C14" s="10" t="s">
        <v>329</v>
      </c>
      <c r="D14" s="10" t="s">
        <v>317</v>
      </c>
      <c r="E14" s="33"/>
      <c r="F14" s="33"/>
      <c r="G14" s="33"/>
      <c r="H14" s="33"/>
      <c r="I14" s="33"/>
      <c r="J14" s="33"/>
      <c r="K14" s="31"/>
      <c r="L14" s="31"/>
      <c r="M14" s="31"/>
      <c r="N14" s="31"/>
      <c r="O14" s="31"/>
      <c r="P14" s="31"/>
      <c r="Q14" s="10" t="s">
        <v>342</v>
      </c>
      <c r="R14" s="8" t="s">
        <v>356</v>
      </c>
      <c r="S14" s="151">
        <v>1</v>
      </c>
      <c r="T14" s="56" t="s">
        <v>492</v>
      </c>
    </row>
    <row r="15" spans="1:21" ht="129.75" customHeight="1" x14ac:dyDescent="0.25">
      <c r="A15" s="129" t="s">
        <v>644</v>
      </c>
      <c r="B15" s="131" t="s">
        <v>668</v>
      </c>
      <c r="C15" s="10" t="s">
        <v>330</v>
      </c>
      <c r="D15" s="10" t="s">
        <v>318</v>
      </c>
      <c r="E15" s="33"/>
      <c r="F15" s="33"/>
      <c r="G15" s="33"/>
      <c r="H15" s="33"/>
      <c r="I15" s="33"/>
      <c r="J15" s="33"/>
      <c r="K15" s="31"/>
      <c r="L15" s="31"/>
      <c r="M15" s="31"/>
      <c r="N15" s="31"/>
      <c r="O15" s="31"/>
      <c r="P15" s="31"/>
      <c r="Q15" s="10" t="s">
        <v>343</v>
      </c>
      <c r="R15" s="8" t="s">
        <v>357</v>
      </c>
      <c r="S15" s="151">
        <v>1</v>
      </c>
      <c r="T15" s="76" t="s">
        <v>493</v>
      </c>
    </row>
    <row r="16" spans="1:21" ht="139.5" customHeight="1" x14ac:dyDescent="0.25">
      <c r="A16" s="129" t="s">
        <v>646</v>
      </c>
      <c r="B16" s="110" t="s">
        <v>645</v>
      </c>
      <c r="C16" s="10" t="s">
        <v>331</v>
      </c>
      <c r="D16" s="10" t="s">
        <v>319</v>
      </c>
      <c r="E16" s="33"/>
      <c r="F16" s="33"/>
      <c r="G16" s="33"/>
      <c r="H16" s="33"/>
      <c r="I16" s="33"/>
      <c r="J16" s="33"/>
      <c r="K16" s="31"/>
      <c r="L16" s="31"/>
      <c r="M16" s="31"/>
      <c r="N16" s="31"/>
      <c r="O16" s="31"/>
      <c r="P16" s="31"/>
      <c r="Q16" s="10" t="s">
        <v>344</v>
      </c>
      <c r="R16" s="8" t="s">
        <v>358</v>
      </c>
      <c r="S16" s="151">
        <v>1</v>
      </c>
      <c r="T16" s="56" t="s">
        <v>494</v>
      </c>
    </row>
    <row r="17" spans="1:21" ht="204" x14ac:dyDescent="0.25">
      <c r="A17" s="129" t="s">
        <v>672</v>
      </c>
      <c r="B17" s="131" t="s">
        <v>673</v>
      </c>
      <c r="C17" s="55" t="s">
        <v>332</v>
      </c>
      <c r="D17" s="10" t="s">
        <v>320</v>
      </c>
      <c r="E17" s="33"/>
      <c r="F17" s="33"/>
      <c r="G17" s="33"/>
      <c r="H17" s="33"/>
      <c r="I17" s="33"/>
      <c r="J17" s="33"/>
      <c r="K17" s="31"/>
      <c r="L17" s="31"/>
      <c r="M17" s="31"/>
      <c r="N17" s="31"/>
      <c r="O17" s="31"/>
      <c r="P17" s="31"/>
      <c r="Q17" s="10" t="s">
        <v>345</v>
      </c>
      <c r="R17" s="8" t="s">
        <v>359</v>
      </c>
      <c r="S17" s="151">
        <v>1</v>
      </c>
      <c r="T17" s="56" t="s">
        <v>632</v>
      </c>
    </row>
    <row r="18" spans="1:21" ht="153" customHeight="1" x14ac:dyDescent="0.25">
      <c r="A18" s="191" t="s">
        <v>644</v>
      </c>
      <c r="B18" s="209" t="s">
        <v>674</v>
      </c>
      <c r="C18" s="10" t="s">
        <v>333</v>
      </c>
      <c r="D18" s="7" t="s">
        <v>321</v>
      </c>
      <c r="E18" s="33"/>
      <c r="F18" s="33"/>
      <c r="G18" s="33"/>
      <c r="H18" s="33"/>
      <c r="I18" s="33"/>
      <c r="J18" s="33"/>
      <c r="K18" s="31"/>
      <c r="L18" s="31"/>
      <c r="M18" s="31"/>
      <c r="N18" s="31"/>
      <c r="O18" s="31"/>
      <c r="P18" s="31"/>
      <c r="Q18" s="10" t="s">
        <v>346</v>
      </c>
      <c r="R18" s="8" t="s">
        <v>360</v>
      </c>
      <c r="S18" s="151">
        <v>1</v>
      </c>
      <c r="T18" s="56" t="s">
        <v>491</v>
      </c>
    </row>
    <row r="19" spans="1:21" ht="100.5" customHeight="1" x14ac:dyDescent="0.25">
      <c r="A19" s="191"/>
      <c r="B19" s="209"/>
      <c r="C19" s="10" t="s">
        <v>334</v>
      </c>
      <c r="D19" s="7" t="s">
        <v>57</v>
      </c>
      <c r="E19" s="33"/>
      <c r="F19" s="33"/>
      <c r="G19" s="33"/>
      <c r="H19" s="33"/>
      <c r="I19" s="33"/>
      <c r="J19" s="33"/>
      <c r="K19" s="31"/>
      <c r="L19" s="31"/>
      <c r="M19" s="31"/>
      <c r="N19" s="31"/>
      <c r="O19" s="31"/>
      <c r="P19" s="31"/>
      <c r="Q19" s="10" t="s">
        <v>58</v>
      </c>
      <c r="R19" s="8" t="s">
        <v>360</v>
      </c>
      <c r="S19" s="151">
        <v>1</v>
      </c>
      <c r="T19" s="56" t="s">
        <v>491</v>
      </c>
    </row>
    <row r="20" spans="1:21" ht="135.75" customHeight="1" x14ac:dyDescent="0.25">
      <c r="A20" s="191"/>
      <c r="B20" s="209" t="s">
        <v>668</v>
      </c>
      <c r="C20" s="208" t="s">
        <v>335</v>
      </c>
      <c r="D20" s="208" t="s">
        <v>322</v>
      </c>
      <c r="E20" s="247"/>
      <c r="F20" s="247"/>
      <c r="G20" s="247"/>
      <c r="H20" s="247"/>
      <c r="I20" s="247"/>
      <c r="J20" s="247"/>
      <c r="K20" s="245"/>
      <c r="L20" s="245"/>
      <c r="M20" s="245"/>
      <c r="N20" s="249"/>
      <c r="O20" s="245"/>
      <c r="P20" s="245"/>
      <c r="Q20" s="10" t="s">
        <v>347</v>
      </c>
      <c r="R20" s="190" t="s">
        <v>361</v>
      </c>
      <c r="S20" s="151">
        <v>1</v>
      </c>
      <c r="T20" s="56" t="s">
        <v>495</v>
      </c>
    </row>
    <row r="21" spans="1:21" ht="63.75" customHeight="1" x14ac:dyDescent="0.25">
      <c r="A21" s="191"/>
      <c r="B21" s="209"/>
      <c r="C21" s="211"/>
      <c r="D21" s="211"/>
      <c r="E21" s="248"/>
      <c r="F21" s="248"/>
      <c r="G21" s="248"/>
      <c r="H21" s="248"/>
      <c r="I21" s="248"/>
      <c r="J21" s="248"/>
      <c r="K21" s="246"/>
      <c r="L21" s="246"/>
      <c r="M21" s="246"/>
      <c r="N21" s="250"/>
      <c r="O21" s="246"/>
      <c r="P21" s="246"/>
      <c r="Q21" s="10" t="s">
        <v>348</v>
      </c>
      <c r="R21" s="192"/>
      <c r="S21" s="151">
        <v>1</v>
      </c>
      <c r="T21" s="60" t="s">
        <v>496</v>
      </c>
    </row>
    <row r="22" spans="1:21" ht="102" customHeight="1" x14ac:dyDescent="0.25">
      <c r="A22" s="191" t="s">
        <v>646</v>
      </c>
      <c r="B22" s="209" t="s">
        <v>665</v>
      </c>
      <c r="C22" s="10" t="s">
        <v>336</v>
      </c>
      <c r="D22" s="10" t="s">
        <v>323</v>
      </c>
      <c r="E22" s="33"/>
      <c r="F22" s="33"/>
      <c r="G22" s="33"/>
      <c r="H22" s="33"/>
      <c r="I22" s="33"/>
      <c r="J22" s="33"/>
      <c r="K22" s="31"/>
      <c r="L22" s="31"/>
      <c r="M22" s="31"/>
      <c r="N22" s="31"/>
      <c r="O22" s="108"/>
      <c r="P22" s="108"/>
      <c r="Q22" s="10" t="s">
        <v>349</v>
      </c>
      <c r="R22" s="8" t="s">
        <v>362</v>
      </c>
      <c r="S22" s="151">
        <v>1</v>
      </c>
      <c r="T22" s="62" t="s">
        <v>497</v>
      </c>
    </row>
    <row r="23" spans="1:21" ht="114" customHeight="1" x14ac:dyDescent="0.25">
      <c r="A23" s="191"/>
      <c r="B23" s="209"/>
      <c r="C23" s="8" t="s">
        <v>337</v>
      </c>
      <c r="D23" s="9" t="s">
        <v>324</v>
      </c>
      <c r="E23" s="33"/>
      <c r="F23" s="33"/>
      <c r="G23" s="33"/>
      <c r="H23" s="33"/>
      <c r="I23" s="33"/>
      <c r="J23" s="33"/>
      <c r="K23" s="31"/>
      <c r="L23" s="31"/>
      <c r="M23" s="31"/>
      <c r="N23" s="31"/>
      <c r="O23" s="31"/>
      <c r="P23" s="31"/>
      <c r="Q23" s="8" t="s">
        <v>350</v>
      </c>
      <c r="R23" s="8" t="s">
        <v>59</v>
      </c>
      <c r="S23" s="151">
        <v>1</v>
      </c>
      <c r="T23" s="87" t="s">
        <v>498</v>
      </c>
    </row>
    <row r="24" spans="1:21" ht="114.75" x14ac:dyDescent="0.25">
      <c r="A24" s="191"/>
      <c r="B24" s="134" t="s">
        <v>675</v>
      </c>
      <c r="C24" s="7" t="s">
        <v>338</v>
      </c>
      <c r="D24" s="7" t="s">
        <v>325</v>
      </c>
      <c r="E24" s="33"/>
      <c r="F24" s="33"/>
      <c r="G24" s="33"/>
      <c r="H24" s="33"/>
      <c r="I24" s="33"/>
      <c r="J24" s="33"/>
      <c r="K24" s="31"/>
      <c r="L24" s="31"/>
      <c r="M24" s="31"/>
      <c r="N24" s="31"/>
      <c r="O24" s="108"/>
      <c r="P24" s="108"/>
      <c r="Q24" s="47" t="s">
        <v>351</v>
      </c>
      <c r="R24" s="8" t="s">
        <v>363</v>
      </c>
      <c r="S24" s="151">
        <v>1</v>
      </c>
      <c r="T24" s="57" t="s">
        <v>499</v>
      </c>
    </row>
    <row r="25" spans="1:21" ht="73.5" customHeight="1" x14ac:dyDescent="0.25">
      <c r="A25" s="191"/>
      <c r="B25" s="208" t="s">
        <v>37</v>
      </c>
      <c r="C25" s="7" t="s">
        <v>17</v>
      </c>
      <c r="D25" s="7" t="s">
        <v>23</v>
      </c>
      <c r="E25" s="26"/>
      <c r="F25" s="26"/>
      <c r="G25" s="26"/>
      <c r="H25" s="26"/>
      <c r="I25" s="33"/>
      <c r="J25" s="26"/>
      <c r="K25" s="31"/>
      <c r="L25" s="31"/>
      <c r="M25" s="31"/>
      <c r="N25" s="31"/>
      <c r="O25" s="31"/>
      <c r="P25" s="31"/>
      <c r="Q25" s="9" t="s">
        <v>28</v>
      </c>
      <c r="R25" s="9" t="s">
        <v>382</v>
      </c>
      <c r="S25" s="20" t="s">
        <v>477</v>
      </c>
      <c r="T25" s="56"/>
    </row>
    <row r="26" spans="1:21" ht="96.75" customHeight="1" x14ac:dyDescent="0.25">
      <c r="A26" s="191"/>
      <c r="B26" s="209"/>
      <c r="C26" s="7" t="s">
        <v>54</v>
      </c>
      <c r="D26" s="7" t="s">
        <v>53</v>
      </c>
      <c r="E26" s="33"/>
      <c r="F26" s="33"/>
      <c r="G26" s="33"/>
      <c r="H26" s="33"/>
      <c r="I26" s="33"/>
      <c r="J26" s="33"/>
      <c r="K26" s="31"/>
      <c r="L26" s="31"/>
      <c r="M26" s="31"/>
      <c r="N26" s="31"/>
      <c r="O26" s="31"/>
      <c r="P26" s="31"/>
      <c r="Q26" s="9" t="s">
        <v>55</v>
      </c>
      <c r="R26" s="9" t="s">
        <v>73</v>
      </c>
      <c r="S26" s="124" t="s">
        <v>477</v>
      </c>
      <c r="T26" s="56"/>
    </row>
    <row r="27" spans="1:21" ht="51" x14ac:dyDescent="0.25">
      <c r="A27" s="191"/>
      <c r="B27" s="209"/>
      <c r="C27" s="9" t="s">
        <v>18</v>
      </c>
      <c r="D27" s="7" t="s">
        <v>25</v>
      </c>
      <c r="E27" s="26"/>
      <c r="F27" s="26"/>
      <c r="G27" s="26"/>
      <c r="H27" s="33"/>
      <c r="I27" s="26"/>
      <c r="J27" s="26"/>
      <c r="K27" s="31"/>
      <c r="L27" s="31"/>
      <c r="M27" s="31"/>
      <c r="N27" s="31"/>
      <c r="O27" s="31"/>
      <c r="P27" s="31"/>
      <c r="Q27" s="8" t="s">
        <v>29</v>
      </c>
      <c r="R27" s="8" t="s">
        <v>39</v>
      </c>
      <c r="S27" s="151">
        <v>1</v>
      </c>
      <c r="T27" s="56" t="s">
        <v>500</v>
      </c>
    </row>
    <row r="28" spans="1:21" ht="60" customHeight="1" x14ac:dyDescent="0.25">
      <c r="A28" s="191"/>
      <c r="B28" s="211"/>
      <c r="C28" s="9" t="s">
        <v>19</v>
      </c>
      <c r="D28" s="7" t="s">
        <v>26</v>
      </c>
      <c r="E28" s="26"/>
      <c r="F28" s="26"/>
      <c r="G28" s="26"/>
      <c r="H28" s="26"/>
      <c r="I28" s="119"/>
      <c r="J28" s="26"/>
      <c r="K28" s="31"/>
      <c r="L28" s="31"/>
      <c r="M28" s="31"/>
      <c r="N28" s="31"/>
      <c r="O28" s="31"/>
      <c r="P28" s="31"/>
      <c r="Q28" s="8" t="s">
        <v>30</v>
      </c>
      <c r="R28" s="9" t="s">
        <v>382</v>
      </c>
      <c r="S28" s="20" t="s">
        <v>477</v>
      </c>
      <c r="T28" s="56"/>
      <c r="U28" s="88"/>
    </row>
    <row r="29" spans="1:21" ht="102.75" customHeight="1" x14ac:dyDescent="0.25">
      <c r="A29" s="191"/>
      <c r="B29" s="251" t="s">
        <v>676</v>
      </c>
      <c r="C29" s="8" t="s">
        <v>339</v>
      </c>
      <c r="D29" s="10" t="s">
        <v>326</v>
      </c>
      <c r="E29" s="26"/>
      <c r="F29" s="26"/>
      <c r="G29" s="26"/>
      <c r="H29" s="26"/>
      <c r="I29" s="26"/>
      <c r="J29" s="34"/>
      <c r="K29" s="31"/>
      <c r="L29" s="31"/>
      <c r="M29" s="31"/>
      <c r="N29" s="31"/>
      <c r="O29" s="31"/>
      <c r="P29" s="31"/>
      <c r="Q29" s="48" t="s">
        <v>352</v>
      </c>
      <c r="R29" s="9" t="s">
        <v>364</v>
      </c>
      <c r="S29" s="151">
        <v>1</v>
      </c>
      <c r="T29" s="56" t="s">
        <v>501</v>
      </c>
    </row>
    <row r="30" spans="1:21" ht="95.25" customHeight="1" x14ac:dyDescent="0.25">
      <c r="A30" s="191"/>
      <c r="B30" s="251"/>
      <c r="C30" s="8" t="s">
        <v>340</v>
      </c>
      <c r="D30" s="10" t="s">
        <v>327</v>
      </c>
      <c r="E30" s="31"/>
      <c r="F30" s="26"/>
      <c r="G30" s="26"/>
      <c r="H30" s="26"/>
      <c r="I30" s="26"/>
      <c r="J30" s="33"/>
      <c r="K30" s="31"/>
      <c r="L30" s="31"/>
      <c r="M30" s="31"/>
      <c r="N30" s="31"/>
      <c r="O30" s="31"/>
      <c r="P30" s="31"/>
      <c r="Q30" s="10" t="s">
        <v>353</v>
      </c>
      <c r="R30" s="9" t="s">
        <v>364</v>
      </c>
      <c r="S30" s="151">
        <v>1</v>
      </c>
      <c r="T30" s="56" t="s">
        <v>501</v>
      </c>
    </row>
    <row r="31" spans="1:21" ht="120" x14ac:dyDescent="0.25">
      <c r="A31" s="191"/>
      <c r="B31" s="72" t="s">
        <v>677</v>
      </c>
      <c r="C31" s="8" t="s">
        <v>185</v>
      </c>
      <c r="D31" s="10" t="s">
        <v>33</v>
      </c>
      <c r="E31" s="33"/>
      <c r="F31" s="33"/>
      <c r="G31" s="33"/>
      <c r="H31" s="33"/>
      <c r="I31" s="33"/>
      <c r="J31" s="33"/>
      <c r="K31" s="31"/>
      <c r="L31" s="31"/>
      <c r="M31" s="31"/>
      <c r="N31" s="31"/>
      <c r="O31" s="31"/>
      <c r="P31" s="31"/>
      <c r="Q31" s="8" t="s">
        <v>354</v>
      </c>
      <c r="R31" s="8" t="s">
        <v>48</v>
      </c>
      <c r="S31" s="151">
        <v>1</v>
      </c>
      <c r="T31" s="56" t="s">
        <v>502</v>
      </c>
    </row>
    <row r="32" spans="1:21" ht="153" x14ac:dyDescent="0.25">
      <c r="A32" s="132" t="s">
        <v>644</v>
      </c>
      <c r="B32" s="131" t="s">
        <v>674</v>
      </c>
      <c r="C32" s="8" t="s">
        <v>341</v>
      </c>
      <c r="D32" s="8" t="s">
        <v>328</v>
      </c>
      <c r="E32" s="33"/>
      <c r="F32" s="33"/>
      <c r="G32" s="33"/>
      <c r="H32" s="33"/>
      <c r="I32" s="33"/>
      <c r="J32" s="33"/>
      <c r="K32" s="31"/>
      <c r="L32" s="31"/>
      <c r="M32" s="31"/>
      <c r="N32" s="31"/>
      <c r="O32" s="31"/>
      <c r="P32" s="31"/>
      <c r="Q32" s="8" t="s">
        <v>355</v>
      </c>
      <c r="R32" s="8" t="s">
        <v>365</v>
      </c>
      <c r="S32" s="152">
        <v>1</v>
      </c>
      <c r="T32" s="56" t="s">
        <v>503</v>
      </c>
    </row>
    <row r="33" spans="1:20" ht="128.25" customHeight="1" x14ac:dyDescent="0.25">
      <c r="A33" s="142" t="s">
        <v>646</v>
      </c>
      <c r="B33" s="134" t="s">
        <v>665</v>
      </c>
      <c r="C33" s="10" t="s">
        <v>22</v>
      </c>
      <c r="D33" s="10" t="s">
        <v>34</v>
      </c>
      <c r="E33" s="119"/>
      <c r="F33" s="119"/>
      <c r="G33" s="119"/>
      <c r="H33" s="119"/>
      <c r="I33" s="119"/>
      <c r="J33" s="119"/>
      <c r="K33" s="31"/>
      <c r="L33" s="31"/>
      <c r="M33" s="31"/>
      <c r="N33" s="31"/>
      <c r="O33" s="31"/>
      <c r="P33" s="31"/>
      <c r="Q33" s="8" t="s">
        <v>71</v>
      </c>
      <c r="R33" s="8" t="s">
        <v>45</v>
      </c>
      <c r="S33" s="20" t="s">
        <v>477</v>
      </c>
      <c r="T33" s="56"/>
    </row>
    <row r="36" spans="1:20" x14ac:dyDescent="0.25">
      <c r="A36" s="6" t="s">
        <v>13</v>
      </c>
      <c r="B36" t="s">
        <v>14</v>
      </c>
      <c r="Q36" s="6" t="s">
        <v>15</v>
      </c>
    </row>
    <row r="37" spans="1:20" ht="19.5" customHeight="1" x14ac:dyDescent="0.25">
      <c r="A37" s="143"/>
      <c r="B37" s="144"/>
      <c r="C37" s="145"/>
      <c r="D37" s="1"/>
      <c r="E37" s="11"/>
      <c r="F37" s="1"/>
      <c r="G37" s="1"/>
      <c r="H37" s="1"/>
    </row>
    <row r="38" spans="1:20" x14ac:dyDescent="0.25">
      <c r="A38" s="184" t="s">
        <v>679</v>
      </c>
      <c r="B38" s="185"/>
      <c r="C38" s="186"/>
      <c r="D38" s="1"/>
      <c r="E38" s="11"/>
      <c r="F38" s="1"/>
      <c r="G38" s="1"/>
      <c r="H38" s="1"/>
    </row>
    <row r="39" spans="1:20" x14ac:dyDescent="0.25">
      <c r="A39" s="187" t="s">
        <v>678</v>
      </c>
      <c r="B39" s="187"/>
      <c r="C39" s="17" t="s">
        <v>5</v>
      </c>
      <c r="D39" s="1"/>
      <c r="E39" s="11"/>
      <c r="F39" s="1"/>
      <c r="G39" s="1"/>
      <c r="H39" s="1"/>
    </row>
    <row r="40" spans="1:20" x14ac:dyDescent="0.25">
      <c r="A40" s="130" t="s">
        <v>644</v>
      </c>
      <c r="B40" s="130"/>
      <c r="C40" s="150">
        <f>+AVERAGE(S11,S15,S18,S19,S20,S21,S32)</f>
        <v>1</v>
      </c>
      <c r="D40" s="12"/>
      <c r="E40" s="13"/>
      <c r="F40" s="12"/>
      <c r="G40" s="12"/>
      <c r="H40" s="12"/>
    </row>
    <row r="41" spans="1:20" x14ac:dyDescent="0.25">
      <c r="A41" s="130" t="s">
        <v>672</v>
      </c>
      <c r="B41" s="130"/>
      <c r="C41" s="150">
        <f>+AVERAGE(S17)</f>
        <v>1</v>
      </c>
      <c r="D41" s="1"/>
      <c r="E41" s="13"/>
      <c r="F41" s="1"/>
      <c r="G41" s="1"/>
      <c r="H41" s="1"/>
    </row>
    <row r="42" spans="1:20" ht="15" customHeight="1" x14ac:dyDescent="0.25">
      <c r="A42" s="188" t="s">
        <v>646</v>
      </c>
      <c r="B42" s="188"/>
      <c r="C42" s="150">
        <f>+AVERAGE(S12,S13,S14,S16,S22,S23,S24,S25,S26,S27,S28,S29,S30,S31,S33)</f>
        <v>0.87272727272727268</v>
      </c>
      <c r="D42" s="1"/>
      <c r="E42" s="11"/>
      <c r="F42" s="1"/>
      <c r="G42" s="1"/>
      <c r="H42" s="1"/>
    </row>
    <row r="43" spans="1:20" x14ac:dyDescent="0.25">
      <c r="A43" s="179" t="s">
        <v>32</v>
      </c>
      <c r="B43" s="179"/>
      <c r="C43" s="150">
        <f>+AVERAGE(C40:C42)</f>
        <v>0.95757575757575752</v>
      </c>
      <c r="D43" s="1"/>
      <c r="E43" s="11"/>
      <c r="F43" s="1"/>
      <c r="G43" s="1"/>
      <c r="H43" s="1"/>
    </row>
  </sheetData>
  <mergeCells count="45">
    <mergeCell ref="A12:A14"/>
    <mergeCell ref="A18:A21"/>
    <mergeCell ref="A22:A31"/>
    <mergeCell ref="N20:N21"/>
    <mergeCell ref="O20:O21"/>
    <mergeCell ref="G20:G21"/>
    <mergeCell ref="B25:B28"/>
    <mergeCell ref="B29:B30"/>
    <mergeCell ref="D20:D21"/>
    <mergeCell ref="C12:C13"/>
    <mergeCell ref="C20:C21"/>
    <mergeCell ref="E20:E21"/>
    <mergeCell ref="F20:F21"/>
    <mergeCell ref="B12:B14"/>
    <mergeCell ref="B18:B19"/>
    <mergeCell ref="B20:B21"/>
    <mergeCell ref="P20:P21"/>
    <mergeCell ref="R20:R21"/>
    <mergeCell ref="H20:H21"/>
    <mergeCell ref="I20:I21"/>
    <mergeCell ref="J20:J21"/>
    <mergeCell ref="K20:K21"/>
    <mergeCell ref="L20:L21"/>
    <mergeCell ref="M20:M21"/>
    <mergeCell ref="B22:B23"/>
    <mergeCell ref="A43:B43"/>
    <mergeCell ref="A39:B39"/>
    <mergeCell ref="A42:B42"/>
    <mergeCell ref="A38:C38"/>
    <mergeCell ref="R9:R10"/>
    <mergeCell ref="S9:S10"/>
    <mergeCell ref="T9:T10"/>
    <mergeCell ref="A9:A10"/>
    <mergeCell ref="B9:B10"/>
    <mergeCell ref="C9:C10"/>
    <mergeCell ref="D9:D10"/>
    <mergeCell ref="E9:P9"/>
    <mergeCell ref="Q9:Q10"/>
    <mergeCell ref="A1:D4"/>
    <mergeCell ref="E1:R1"/>
    <mergeCell ref="S1:T1"/>
    <mergeCell ref="E2:R2"/>
    <mergeCell ref="S2:T2"/>
    <mergeCell ref="E3:R4"/>
    <mergeCell ref="S3:T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T31"/>
  <sheetViews>
    <sheetView zoomScale="90" zoomScaleNormal="90" workbookViewId="0">
      <selection activeCell="R6" sqref="R6"/>
    </sheetView>
  </sheetViews>
  <sheetFormatPr baseColWidth="10" defaultRowHeight="15" x14ac:dyDescent="0.25"/>
  <cols>
    <col min="1" max="1" width="25.28515625" customWidth="1"/>
    <col min="2" max="2" width="27" bestFit="1" customWidth="1"/>
    <col min="3" max="3" width="24.42578125" customWidth="1"/>
    <col min="4" max="4" width="17.140625" customWidth="1"/>
    <col min="5" max="13" width="2" bestFit="1" customWidth="1"/>
    <col min="14" max="16" width="3" bestFit="1" customWidth="1"/>
    <col min="17" max="17" width="20.7109375" customWidth="1"/>
    <col min="18" max="18" width="13.42578125" customWidth="1"/>
    <col min="20" max="20" width="17.7109375" customWidth="1"/>
  </cols>
  <sheetData>
    <row r="1" spans="1:20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0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0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0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0" ht="15.75" x14ac:dyDescent="0.25">
      <c r="A6" s="3" t="s">
        <v>475</v>
      </c>
      <c r="B6" s="112" t="s">
        <v>476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0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0" ht="15" customHeight="1" x14ac:dyDescent="0.25">
      <c r="A9" s="252" t="s">
        <v>678</v>
      </c>
      <c r="B9" s="253" t="s">
        <v>1</v>
      </c>
      <c r="C9" s="177" t="s">
        <v>16</v>
      </c>
      <c r="D9" s="172" t="s">
        <v>2</v>
      </c>
      <c r="E9" s="172" t="s">
        <v>7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38</v>
      </c>
      <c r="S9" s="173" t="s">
        <v>5</v>
      </c>
      <c r="T9" s="243" t="s">
        <v>6</v>
      </c>
    </row>
    <row r="10" spans="1:20" x14ac:dyDescent="0.25">
      <c r="A10" s="252"/>
      <c r="B10" s="254"/>
      <c r="C10" s="178"/>
      <c r="D10" s="172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4"/>
      <c r="T10" s="244"/>
    </row>
    <row r="11" spans="1:20" ht="154.5" customHeight="1" x14ac:dyDescent="0.25">
      <c r="A11" s="79" t="s">
        <v>644</v>
      </c>
      <c r="B11" s="110" t="s">
        <v>654</v>
      </c>
      <c r="C11" s="8" t="s">
        <v>545</v>
      </c>
      <c r="D11" s="8" t="s">
        <v>543</v>
      </c>
      <c r="E11" s="111"/>
      <c r="F11" s="111"/>
      <c r="G11" s="111"/>
      <c r="H11" s="111"/>
      <c r="I11" s="111"/>
      <c r="J11" s="111"/>
      <c r="K11" s="123"/>
      <c r="L11" s="123"/>
      <c r="M11" s="123"/>
      <c r="N11" s="8"/>
      <c r="O11" s="8"/>
      <c r="P11" s="8"/>
      <c r="Q11" s="8" t="s">
        <v>544</v>
      </c>
      <c r="R11" s="8" t="s">
        <v>546</v>
      </c>
      <c r="S11" s="148">
        <v>0.9</v>
      </c>
      <c r="T11" s="8" t="s">
        <v>547</v>
      </c>
    </row>
    <row r="12" spans="1:20" ht="140.25" x14ac:dyDescent="0.25">
      <c r="A12" s="132" t="s">
        <v>646</v>
      </c>
      <c r="B12" s="110" t="s">
        <v>665</v>
      </c>
      <c r="C12" s="8" t="s">
        <v>505</v>
      </c>
      <c r="D12" s="8" t="s">
        <v>506</v>
      </c>
      <c r="E12" s="111"/>
      <c r="F12" s="111"/>
      <c r="G12" s="8"/>
      <c r="H12" s="8"/>
      <c r="I12" s="8"/>
      <c r="J12" s="8"/>
      <c r="K12" s="8"/>
      <c r="L12" s="8"/>
      <c r="M12" s="8"/>
      <c r="N12" s="8"/>
      <c r="O12" s="8"/>
      <c r="P12" s="8"/>
      <c r="Q12" s="8" t="s">
        <v>507</v>
      </c>
      <c r="R12" s="8" t="s">
        <v>508</v>
      </c>
      <c r="S12" s="148">
        <v>1</v>
      </c>
      <c r="T12" s="8" t="s">
        <v>548</v>
      </c>
    </row>
    <row r="13" spans="1:20" ht="165.75" x14ac:dyDescent="0.25">
      <c r="A13" s="132" t="s">
        <v>644</v>
      </c>
      <c r="B13" s="142" t="s">
        <v>668</v>
      </c>
      <c r="C13" s="8" t="s">
        <v>513</v>
      </c>
      <c r="D13" s="8" t="s">
        <v>514</v>
      </c>
      <c r="E13" s="111"/>
      <c r="F13" s="111"/>
      <c r="G13" s="111"/>
      <c r="H13" s="111"/>
      <c r="I13" s="111"/>
      <c r="J13" s="111"/>
      <c r="K13" s="123"/>
      <c r="L13" s="123"/>
      <c r="M13" s="123"/>
      <c r="N13" s="8"/>
      <c r="O13" s="8"/>
      <c r="P13" s="8"/>
      <c r="Q13" s="8" t="s">
        <v>515</v>
      </c>
      <c r="R13" s="8" t="s">
        <v>549</v>
      </c>
      <c r="S13" s="148">
        <v>1</v>
      </c>
      <c r="T13" s="8" t="s">
        <v>550</v>
      </c>
    </row>
    <row r="14" spans="1:20" ht="178.5" x14ac:dyDescent="0.25">
      <c r="A14" s="132" t="s">
        <v>646</v>
      </c>
      <c r="B14" s="79" t="s">
        <v>676</v>
      </c>
      <c r="C14" s="8" t="s">
        <v>516</v>
      </c>
      <c r="D14" s="8" t="s">
        <v>517</v>
      </c>
      <c r="E14" s="111"/>
      <c r="F14" s="111"/>
      <c r="G14" s="111"/>
      <c r="H14" s="111"/>
      <c r="I14" s="111"/>
      <c r="J14" s="111"/>
      <c r="K14" s="123"/>
      <c r="L14" s="123"/>
      <c r="M14" s="123"/>
      <c r="N14" s="8"/>
      <c r="O14" s="8"/>
      <c r="P14" s="8"/>
      <c r="Q14" s="8" t="s">
        <v>518</v>
      </c>
      <c r="R14" s="8" t="s">
        <v>519</v>
      </c>
      <c r="S14" s="149">
        <v>0.5</v>
      </c>
      <c r="T14" s="8" t="s">
        <v>551</v>
      </c>
    </row>
    <row r="15" spans="1:20" ht="92.25" customHeight="1" x14ac:dyDescent="0.25">
      <c r="A15" s="132" t="s">
        <v>644</v>
      </c>
      <c r="B15" s="132" t="s">
        <v>666</v>
      </c>
      <c r="C15" s="8" t="s">
        <v>520</v>
      </c>
      <c r="D15" s="8" t="s">
        <v>521</v>
      </c>
      <c r="E15" s="111"/>
      <c r="F15" s="111"/>
      <c r="G15" s="111"/>
      <c r="H15" s="111"/>
      <c r="I15" s="111"/>
      <c r="J15" s="111"/>
      <c r="K15" s="123"/>
      <c r="L15" s="123"/>
      <c r="M15" s="123"/>
      <c r="N15" s="8"/>
      <c r="O15" s="8"/>
      <c r="P15" s="8"/>
      <c r="Q15" s="8" t="s">
        <v>522</v>
      </c>
      <c r="R15" s="8" t="s">
        <v>523</v>
      </c>
      <c r="S15" s="149">
        <v>0.5</v>
      </c>
      <c r="T15" s="8" t="s">
        <v>552</v>
      </c>
    </row>
    <row r="16" spans="1:20" ht="178.5" x14ac:dyDescent="0.25">
      <c r="A16" s="191" t="s">
        <v>646</v>
      </c>
      <c r="B16" s="191" t="s">
        <v>676</v>
      </c>
      <c r="C16" s="8" t="s">
        <v>524</v>
      </c>
      <c r="D16" s="8" t="s">
        <v>525</v>
      </c>
      <c r="E16" s="111"/>
      <c r="F16" s="111"/>
      <c r="G16" s="111"/>
      <c r="H16" s="111"/>
      <c r="I16" s="111"/>
      <c r="J16" s="111"/>
      <c r="K16" s="123"/>
      <c r="L16" s="123"/>
      <c r="M16" s="123"/>
      <c r="N16" s="8"/>
      <c r="O16" s="8"/>
      <c r="P16" s="8"/>
      <c r="Q16" s="8" t="s">
        <v>526</v>
      </c>
      <c r="R16" s="8" t="s">
        <v>527</v>
      </c>
      <c r="S16" s="148">
        <v>1</v>
      </c>
      <c r="T16" s="8" t="s">
        <v>551</v>
      </c>
    </row>
    <row r="17" spans="1:20" ht="127.5" x14ac:dyDescent="0.25">
      <c r="A17" s="191"/>
      <c r="B17" s="191"/>
      <c r="C17" s="8" t="s">
        <v>509</v>
      </c>
      <c r="D17" s="8" t="s">
        <v>510</v>
      </c>
      <c r="E17" s="111"/>
      <c r="F17" s="111"/>
      <c r="G17" s="111"/>
      <c r="H17" s="111"/>
      <c r="I17" s="111"/>
      <c r="J17" s="111"/>
      <c r="K17" s="123"/>
      <c r="L17" s="123"/>
      <c r="M17" s="123"/>
      <c r="N17" s="8"/>
      <c r="O17" s="8"/>
      <c r="P17" s="8"/>
      <c r="Q17" s="8" t="s">
        <v>511</v>
      </c>
      <c r="R17" s="8" t="s">
        <v>512</v>
      </c>
      <c r="S17" s="148">
        <v>1</v>
      </c>
      <c r="T17" s="8" t="s">
        <v>553</v>
      </c>
    </row>
    <row r="18" spans="1:20" ht="76.5" x14ac:dyDescent="0.25">
      <c r="A18" s="191"/>
      <c r="B18" s="191" t="s">
        <v>665</v>
      </c>
      <c r="C18" s="8" t="s">
        <v>18</v>
      </c>
      <c r="D18" s="8" t="s">
        <v>25</v>
      </c>
      <c r="E18" s="111"/>
      <c r="F18" s="111"/>
      <c r="G18" s="111"/>
      <c r="H18" s="111"/>
      <c r="I18" s="111"/>
      <c r="J18" s="111"/>
      <c r="K18" s="123"/>
      <c r="L18" s="123"/>
      <c r="M18" s="123"/>
      <c r="N18" s="8"/>
      <c r="O18" s="8"/>
      <c r="P18" s="8"/>
      <c r="Q18" s="8" t="s">
        <v>29</v>
      </c>
      <c r="R18" s="8" t="s">
        <v>39</v>
      </c>
      <c r="S18" s="148">
        <v>1</v>
      </c>
      <c r="T18" s="8" t="s">
        <v>500</v>
      </c>
    </row>
    <row r="19" spans="1:20" ht="63.75" x14ac:dyDescent="0.25">
      <c r="A19" s="191"/>
      <c r="B19" s="192"/>
      <c r="C19" s="8" t="s">
        <v>19</v>
      </c>
      <c r="D19" s="8" t="s">
        <v>26</v>
      </c>
      <c r="E19" s="8"/>
      <c r="F19" s="8"/>
      <c r="G19" s="8"/>
      <c r="H19" s="8"/>
      <c r="I19" s="8"/>
      <c r="J19" s="8"/>
      <c r="K19" s="123"/>
      <c r="L19" s="123"/>
      <c r="M19" s="123"/>
      <c r="N19" s="8"/>
      <c r="O19" s="8"/>
      <c r="P19" s="8"/>
      <c r="Q19" s="8" t="s">
        <v>30</v>
      </c>
      <c r="R19" s="8" t="s">
        <v>382</v>
      </c>
      <c r="S19" s="149">
        <v>0</v>
      </c>
      <c r="T19" s="8"/>
    </row>
    <row r="20" spans="1:20" ht="178.5" x14ac:dyDescent="0.25">
      <c r="A20" s="191"/>
      <c r="B20" s="8" t="s">
        <v>676</v>
      </c>
      <c r="C20" s="8" t="s">
        <v>528</v>
      </c>
      <c r="D20" s="8" t="s">
        <v>529</v>
      </c>
      <c r="E20" s="111"/>
      <c r="F20" s="111"/>
      <c r="G20" s="111"/>
      <c r="H20" s="111"/>
      <c r="I20" s="111"/>
      <c r="J20" s="111"/>
      <c r="K20" s="123"/>
      <c r="L20" s="123"/>
      <c r="M20" s="123"/>
      <c r="N20" s="8"/>
      <c r="O20" s="8"/>
      <c r="P20" s="8"/>
      <c r="Q20" s="8" t="s">
        <v>507</v>
      </c>
      <c r="R20" s="8" t="s">
        <v>554</v>
      </c>
      <c r="S20" s="148">
        <v>1</v>
      </c>
      <c r="T20" s="8" t="s">
        <v>551</v>
      </c>
    </row>
    <row r="21" spans="1:20" ht="114.75" x14ac:dyDescent="0.25">
      <c r="A21" s="192"/>
      <c r="B21" s="8" t="s">
        <v>665</v>
      </c>
      <c r="C21" s="8" t="s">
        <v>22</v>
      </c>
      <c r="D21" s="8" t="s">
        <v>34</v>
      </c>
      <c r="E21" s="8"/>
      <c r="F21" s="8"/>
      <c r="G21" s="8"/>
      <c r="H21" s="8"/>
      <c r="I21" s="8"/>
      <c r="J21" s="8"/>
      <c r="K21" s="123"/>
      <c r="L21" s="123"/>
      <c r="M21" s="123"/>
      <c r="N21" s="8"/>
      <c r="O21" s="8"/>
      <c r="P21" s="8"/>
      <c r="Q21" s="8" t="s">
        <v>71</v>
      </c>
      <c r="R21" s="8" t="s">
        <v>45</v>
      </c>
      <c r="S21" s="8" t="s">
        <v>477</v>
      </c>
      <c r="T21" s="8"/>
    </row>
    <row r="22" spans="1:20" x14ac:dyDescent="0.25">
      <c r="B22" s="109"/>
    </row>
    <row r="23" spans="1:20" x14ac:dyDescent="0.25">
      <c r="B23" s="109"/>
    </row>
    <row r="24" spans="1:20" x14ac:dyDescent="0.25">
      <c r="A24" s="6" t="s">
        <v>13</v>
      </c>
      <c r="B24" t="s">
        <v>14</v>
      </c>
      <c r="Q24" s="6" t="s">
        <v>15</v>
      </c>
    </row>
    <row r="26" spans="1:20" x14ac:dyDescent="0.25">
      <c r="A26" s="184" t="s">
        <v>400</v>
      </c>
      <c r="B26" s="185"/>
      <c r="C26" s="186"/>
      <c r="D26" s="1"/>
      <c r="E26" s="11"/>
      <c r="F26" s="1"/>
      <c r="G26" s="1"/>
      <c r="H26" s="1"/>
    </row>
    <row r="27" spans="1:20" x14ac:dyDescent="0.25">
      <c r="A27" s="187" t="s">
        <v>678</v>
      </c>
      <c r="B27" s="187"/>
      <c r="C27" s="17" t="s">
        <v>5</v>
      </c>
      <c r="D27" s="1"/>
      <c r="E27" s="11"/>
      <c r="F27" s="1"/>
      <c r="G27" s="1"/>
      <c r="H27" s="1"/>
    </row>
    <row r="28" spans="1:20" x14ac:dyDescent="0.25">
      <c r="A28" s="130" t="s">
        <v>644</v>
      </c>
      <c r="B28" s="130"/>
      <c r="C28" s="150">
        <f>+AVERAGE(S11,S13,S15)</f>
        <v>0.79999999999999993</v>
      </c>
      <c r="D28" s="1"/>
      <c r="E28" s="11"/>
      <c r="F28" s="1"/>
      <c r="G28" s="1"/>
      <c r="H28" s="1"/>
    </row>
    <row r="29" spans="1:20" x14ac:dyDescent="0.25">
      <c r="A29" s="130" t="s">
        <v>672</v>
      </c>
      <c r="B29" s="18"/>
      <c r="C29" s="19" t="s">
        <v>477</v>
      </c>
      <c r="D29" s="12"/>
      <c r="E29" s="13"/>
      <c r="F29" s="12"/>
      <c r="G29" s="12"/>
      <c r="H29" s="12"/>
    </row>
    <row r="30" spans="1:20" x14ac:dyDescent="0.25">
      <c r="A30" s="188" t="s">
        <v>646</v>
      </c>
      <c r="B30" s="188"/>
      <c r="C30" s="150">
        <f>+AVERAGE(S16,S17,S18,S19,S20,S21)</f>
        <v>0.8</v>
      </c>
      <c r="D30" s="1"/>
      <c r="E30" s="13"/>
      <c r="F30" s="1"/>
      <c r="G30" s="1"/>
      <c r="H30" s="1"/>
    </row>
    <row r="31" spans="1:20" x14ac:dyDescent="0.25">
      <c r="A31" s="179" t="s">
        <v>32</v>
      </c>
      <c r="B31" s="179"/>
      <c r="C31" s="150">
        <f>+AVERAGE(C28:C30)</f>
        <v>0.8</v>
      </c>
      <c r="D31" s="1"/>
      <c r="E31" s="11"/>
      <c r="F31" s="1"/>
      <c r="G31" s="1"/>
      <c r="H31" s="1"/>
    </row>
  </sheetData>
  <mergeCells count="23">
    <mergeCell ref="A1:D4"/>
    <mergeCell ref="E1:R1"/>
    <mergeCell ref="S1:T1"/>
    <mergeCell ref="E2:R2"/>
    <mergeCell ref="S2:T2"/>
    <mergeCell ref="E3:R4"/>
    <mergeCell ref="S3:T4"/>
    <mergeCell ref="S9:S10"/>
    <mergeCell ref="T9:T10"/>
    <mergeCell ref="A9:A10"/>
    <mergeCell ref="B9:B10"/>
    <mergeCell ref="C9:C10"/>
    <mergeCell ref="D9:D10"/>
    <mergeCell ref="E9:P9"/>
    <mergeCell ref="Q9:Q10"/>
    <mergeCell ref="A27:B27"/>
    <mergeCell ref="A30:B30"/>
    <mergeCell ref="A31:B31"/>
    <mergeCell ref="A26:C26"/>
    <mergeCell ref="R9:R10"/>
    <mergeCell ref="A16:A21"/>
    <mergeCell ref="B16:B17"/>
    <mergeCell ref="B18:B19"/>
  </mergeCells>
  <pageMargins left="0.7" right="0.7" top="0.75" bottom="0.75" header="0.3" footer="0.3"/>
  <pageSetup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1:G31"/>
  <sheetViews>
    <sheetView topLeftCell="A10" workbookViewId="0">
      <selection activeCell="A5" sqref="A5"/>
    </sheetView>
  </sheetViews>
  <sheetFormatPr baseColWidth="10" defaultRowHeight="15" x14ac:dyDescent="0.25"/>
  <cols>
    <col min="1" max="1" width="25.140625" customWidth="1"/>
    <col min="2" max="2" width="15.42578125" customWidth="1"/>
    <col min="3" max="3" width="25.5703125" bestFit="1" customWidth="1"/>
    <col min="4" max="4" width="13.42578125" customWidth="1"/>
  </cols>
  <sheetData>
    <row r="11" spans="1:6" ht="15.75" thickBot="1" x14ac:dyDescent="0.3"/>
    <row r="12" spans="1:6" ht="34.5" thickBot="1" x14ac:dyDescent="0.3">
      <c r="A12" s="97" t="s">
        <v>422</v>
      </c>
      <c r="B12" s="98" t="s">
        <v>644</v>
      </c>
      <c r="C12" s="98" t="s">
        <v>672</v>
      </c>
      <c r="D12" s="98" t="s">
        <v>646</v>
      </c>
      <c r="E12" s="255" t="s">
        <v>423</v>
      </c>
      <c r="F12" s="256"/>
    </row>
    <row r="13" spans="1:6" ht="15.75" thickBot="1" x14ac:dyDescent="0.3">
      <c r="A13" s="99" t="s">
        <v>424</v>
      </c>
      <c r="B13" s="100">
        <f>'CONSULTA EXTERNA'!C33</f>
        <v>0.8</v>
      </c>
      <c r="C13" s="100"/>
      <c r="D13" s="100">
        <f>'CONSULTA EXTERNA'!C35</f>
        <v>0.65999999999999992</v>
      </c>
      <c r="E13" s="100">
        <f t="shared" ref="E13:E26" si="0">+AVERAGE(B13:D13)</f>
        <v>0.73</v>
      </c>
      <c r="F13" s="102" t="s">
        <v>427</v>
      </c>
    </row>
    <row r="14" spans="1:6" ht="15.75" thickBot="1" x14ac:dyDescent="0.3">
      <c r="A14" s="99" t="s">
        <v>426</v>
      </c>
      <c r="B14" s="100">
        <f>URGENCIAS!C31</f>
        <v>1</v>
      </c>
      <c r="C14" s="100"/>
      <c r="D14" s="100">
        <f>URGENCIAS!C33</f>
        <v>0.74</v>
      </c>
      <c r="E14" s="100">
        <f t="shared" si="0"/>
        <v>0.87</v>
      </c>
      <c r="F14" s="101" t="s">
        <v>425</v>
      </c>
    </row>
    <row r="15" spans="1:6" ht="15.75" thickBot="1" x14ac:dyDescent="0.3">
      <c r="A15" s="99" t="s">
        <v>428</v>
      </c>
      <c r="B15" s="100">
        <f>'UCI NEONATAL'!C31</f>
        <v>0.8125</v>
      </c>
      <c r="C15" s="100"/>
      <c r="D15" s="100">
        <f>'UCI NEONATAL'!C33</f>
        <v>0.61</v>
      </c>
      <c r="E15" s="100">
        <f t="shared" si="0"/>
        <v>0.71124999999999994</v>
      </c>
      <c r="F15" s="101" t="s">
        <v>425</v>
      </c>
    </row>
    <row r="16" spans="1:6" ht="15.75" thickBot="1" x14ac:dyDescent="0.3">
      <c r="A16" s="99" t="s">
        <v>429</v>
      </c>
      <c r="B16" s="100">
        <f>'UCI ADULTOS'!C36</f>
        <v>0.72727272727272729</v>
      </c>
      <c r="C16" s="100"/>
      <c r="D16" s="100">
        <f>'UCI ADULTOS'!C38</f>
        <v>0.76</v>
      </c>
      <c r="E16" s="100">
        <f t="shared" si="0"/>
        <v>0.74363636363636365</v>
      </c>
      <c r="F16" s="102" t="s">
        <v>427</v>
      </c>
    </row>
    <row r="17" spans="1:7" ht="15.75" thickBot="1" x14ac:dyDescent="0.3">
      <c r="A17" s="99" t="s">
        <v>430</v>
      </c>
      <c r="B17" s="100">
        <f>'QUIROFANO '!C30</f>
        <v>0.72499999999999998</v>
      </c>
      <c r="C17" s="100"/>
      <c r="D17" s="100">
        <f>'QUIROFANO '!C32</f>
        <v>0.75</v>
      </c>
      <c r="E17" s="100">
        <f t="shared" si="0"/>
        <v>0.73750000000000004</v>
      </c>
      <c r="F17" s="102" t="s">
        <v>427</v>
      </c>
    </row>
    <row r="18" spans="1:7" ht="15.75" thickBot="1" x14ac:dyDescent="0.3">
      <c r="A18" s="99" t="s">
        <v>681</v>
      </c>
      <c r="B18" s="100">
        <f>ESTERILIZACION!C31</f>
        <v>1</v>
      </c>
      <c r="C18" s="100"/>
      <c r="D18" s="100">
        <f>ESTERILIZACION!C33</f>
        <v>0.76</v>
      </c>
      <c r="E18" s="100">
        <f t="shared" si="0"/>
        <v>0.88</v>
      </c>
      <c r="F18" s="101" t="s">
        <v>425</v>
      </c>
    </row>
    <row r="19" spans="1:7" ht="15.75" thickBot="1" x14ac:dyDescent="0.3">
      <c r="A19" s="99" t="s">
        <v>431</v>
      </c>
      <c r="B19" s="100">
        <f>'TRASLADO ASISTENCIAL'!C30</f>
        <v>1</v>
      </c>
      <c r="C19" s="100"/>
      <c r="D19" s="100">
        <f>'TRASLADO ASISTENCIAL'!C32</f>
        <v>0.875</v>
      </c>
      <c r="E19" s="100">
        <f t="shared" si="0"/>
        <v>0.9375</v>
      </c>
      <c r="F19" s="101" t="s">
        <v>425</v>
      </c>
    </row>
    <row r="20" spans="1:7" ht="15.75" thickBot="1" x14ac:dyDescent="0.3">
      <c r="A20" s="103" t="s">
        <v>432</v>
      </c>
      <c r="B20" s="100">
        <f>LABORATORIO!C31</f>
        <v>0.66666666666666663</v>
      </c>
      <c r="C20" s="100"/>
      <c r="D20" s="100">
        <f>LABORATORIO!C33</f>
        <v>0.6428571428571429</v>
      </c>
      <c r="E20" s="100">
        <f t="shared" si="0"/>
        <v>0.65476190476190477</v>
      </c>
      <c r="F20" s="102" t="s">
        <v>427</v>
      </c>
    </row>
    <row r="21" spans="1:7" ht="15.75" thickBot="1" x14ac:dyDescent="0.3">
      <c r="A21" s="100" t="s">
        <v>433</v>
      </c>
      <c r="B21" s="100">
        <f>FARMACIA!C40</f>
        <v>1</v>
      </c>
      <c r="C21" s="100">
        <f>FARMACIA!C41</f>
        <v>1</v>
      </c>
      <c r="D21" s="100">
        <f>FARMACIA!C42</f>
        <v>0.87272727272727268</v>
      </c>
      <c r="E21" s="100">
        <f t="shared" si="0"/>
        <v>0.95757575757575752</v>
      </c>
      <c r="F21" s="101" t="s">
        <v>425</v>
      </c>
    </row>
    <row r="22" spans="1:7" ht="15.75" thickBot="1" x14ac:dyDescent="0.3">
      <c r="A22" s="100" t="s">
        <v>435</v>
      </c>
      <c r="B22" s="100">
        <f>IMAGENOLOGIA!C33</f>
        <v>1</v>
      </c>
      <c r="C22" s="100"/>
      <c r="D22" s="100">
        <f>IMAGENOLOGIA!C35</f>
        <v>0.77625</v>
      </c>
      <c r="E22" s="100">
        <f t="shared" si="0"/>
        <v>0.88812500000000005</v>
      </c>
      <c r="F22" s="101" t="s">
        <v>425</v>
      </c>
    </row>
    <row r="23" spans="1:7" ht="15.75" thickBot="1" x14ac:dyDescent="0.3">
      <c r="A23" s="100" t="s">
        <v>436</v>
      </c>
      <c r="B23" s="100">
        <f>REHABILITACION!C30</f>
        <v>0.5</v>
      </c>
      <c r="C23" s="100"/>
      <c r="D23" s="100">
        <f>REHABILITACION!C32</f>
        <v>0.7142857142857143</v>
      </c>
      <c r="E23" s="100">
        <f t="shared" si="0"/>
        <v>0.60714285714285721</v>
      </c>
      <c r="F23" s="102" t="s">
        <v>427</v>
      </c>
    </row>
    <row r="24" spans="1:7" ht="15.75" thickBot="1" x14ac:dyDescent="0.3">
      <c r="A24" s="100" t="s">
        <v>437</v>
      </c>
      <c r="B24" s="100">
        <f>PETRATRANSFUSIONAL!C35</f>
        <v>1</v>
      </c>
      <c r="C24" s="100"/>
      <c r="D24" s="100">
        <f>PETRATRANSFUSIONAL!C37</f>
        <v>0.87272727272727268</v>
      </c>
      <c r="E24" s="100">
        <f t="shared" si="0"/>
        <v>0.93636363636363629</v>
      </c>
      <c r="F24" s="101" t="s">
        <v>425</v>
      </c>
      <c r="G24" s="159"/>
    </row>
    <row r="25" spans="1:7" ht="15.75" thickBot="1" x14ac:dyDescent="0.3">
      <c r="A25" s="100" t="s">
        <v>680</v>
      </c>
      <c r="B25" s="100">
        <f>'SEGURIDAD DEL PACIENTE '!C28</f>
        <v>0.79999999999999993</v>
      </c>
      <c r="C25" s="100"/>
      <c r="D25" s="100">
        <f>'SEGURIDAD DEL PACIENTE '!C30</f>
        <v>0.8</v>
      </c>
      <c r="E25" s="100">
        <f t="shared" si="0"/>
        <v>0.8</v>
      </c>
      <c r="F25" s="101" t="s">
        <v>425</v>
      </c>
    </row>
    <row r="26" spans="1:7" ht="15.75" thickBot="1" x14ac:dyDescent="0.3">
      <c r="A26" s="100" t="s">
        <v>682</v>
      </c>
      <c r="B26" s="100">
        <f>INTERNACION!C36</f>
        <v>1</v>
      </c>
      <c r="C26" s="100"/>
      <c r="D26" s="100">
        <f>INTERNACION!C38</f>
        <v>0.91666666666666663</v>
      </c>
      <c r="E26" s="100">
        <f t="shared" si="0"/>
        <v>0.95833333333333326</v>
      </c>
      <c r="F26" s="101" t="s">
        <v>425</v>
      </c>
    </row>
    <row r="27" spans="1:7" ht="15.75" thickBot="1" x14ac:dyDescent="0.3">
      <c r="A27" s="100" t="s">
        <v>683</v>
      </c>
      <c r="B27" s="100">
        <f>+AVERAGE(B13:B26)</f>
        <v>0.85938852813852817</v>
      </c>
      <c r="C27" s="100">
        <f>+AVERAGE(C13:C26)</f>
        <v>1</v>
      </c>
      <c r="D27" s="100">
        <f>+AVERAGE(D13:D26)</f>
        <v>0.76789386209029065</v>
      </c>
      <c r="E27" s="100">
        <f>+AVERAGE(E13:E26)</f>
        <v>0.81515634662956116</v>
      </c>
      <c r="F27" s="101" t="s">
        <v>425</v>
      </c>
    </row>
    <row r="29" spans="1:7" ht="15.75" thickBot="1" x14ac:dyDescent="0.3"/>
    <row r="30" spans="1:7" ht="34.5" thickBot="1" x14ac:dyDescent="0.3">
      <c r="A30" s="97" t="s">
        <v>684</v>
      </c>
      <c r="B30" s="141" t="s">
        <v>685</v>
      </c>
      <c r="C30" s="141" t="s">
        <v>686</v>
      </c>
      <c r="D30" s="255" t="s">
        <v>32</v>
      </c>
      <c r="E30" s="256"/>
    </row>
    <row r="31" spans="1:7" ht="15.75" thickBot="1" x14ac:dyDescent="0.3">
      <c r="A31" s="160">
        <f>B27</f>
        <v>0.85938852813852817</v>
      </c>
      <c r="B31" s="160">
        <f t="shared" ref="B31:D31" si="1">C27</f>
        <v>1</v>
      </c>
      <c r="C31" s="160">
        <f t="shared" si="1"/>
        <v>0.76789386209029065</v>
      </c>
      <c r="D31" s="160">
        <f t="shared" si="1"/>
        <v>0.81515634662956116</v>
      </c>
      <c r="E31" s="161" t="s">
        <v>425</v>
      </c>
    </row>
  </sheetData>
  <mergeCells count="2">
    <mergeCell ref="E12:F12"/>
    <mergeCell ref="D30:E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U34"/>
  <sheetViews>
    <sheetView topLeftCell="A24" zoomScale="82" zoomScaleNormal="82" workbookViewId="0">
      <selection activeCell="R5" sqref="R5"/>
    </sheetView>
  </sheetViews>
  <sheetFormatPr baseColWidth="10" defaultRowHeight="15" x14ac:dyDescent="0.25"/>
  <cols>
    <col min="1" max="1" width="18.85546875" customWidth="1"/>
    <col min="2" max="2" width="35.7109375" customWidth="1"/>
    <col min="3" max="3" width="20.7109375" customWidth="1"/>
    <col min="4" max="4" width="15.7109375" customWidth="1"/>
    <col min="5" max="13" width="2" bestFit="1" customWidth="1"/>
    <col min="14" max="15" width="3.28515625" customWidth="1"/>
    <col min="16" max="16" width="3.85546875" customWidth="1"/>
    <col min="17" max="17" width="15.85546875" customWidth="1"/>
    <col min="18" max="18" width="17" customWidth="1"/>
    <col min="19" max="19" width="12.5703125" customWidth="1"/>
    <col min="20" max="20" width="15.7109375" customWidth="1"/>
  </cols>
  <sheetData>
    <row r="1" spans="1:21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1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1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1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5" spans="1:21" ht="26.25" customHeight="1" x14ac:dyDescent="0.25">
      <c r="A5" s="3" t="s">
        <v>369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4" t="s">
        <v>687</v>
      </c>
    </row>
    <row r="6" spans="1:21" x14ac:dyDescent="0.25">
      <c r="A6" s="5" t="s">
        <v>434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21" ht="15" customHeight="1" x14ac:dyDescent="0.25">
      <c r="A7" s="172" t="s">
        <v>678</v>
      </c>
      <c r="B7" s="177" t="s">
        <v>1</v>
      </c>
      <c r="C7" s="177" t="s">
        <v>16</v>
      </c>
      <c r="D7" s="172" t="s">
        <v>2</v>
      </c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 t="s">
        <v>4</v>
      </c>
      <c r="R7" s="172" t="s">
        <v>3</v>
      </c>
      <c r="S7" s="173" t="s">
        <v>5</v>
      </c>
      <c r="T7" s="201" t="s">
        <v>6</v>
      </c>
    </row>
    <row r="8" spans="1:21" x14ac:dyDescent="0.25">
      <c r="A8" s="172"/>
      <c r="B8" s="178"/>
      <c r="C8" s="178"/>
      <c r="D8" s="172"/>
      <c r="E8" s="30">
        <v>1</v>
      </c>
      <c r="F8" s="30">
        <v>2</v>
      </c>
      <c r="G8" s="30">
        <v>3</v>
      </c>
      <c r="H8" s="30">
        <v>4</v>
      </c>
      <c r="I8" s="30">
        <v>5</v>
      </c>
      <c r="J8" s="30">
        <v>6</v>
      </c>
      <c r="K8" s="30">
        <v>7</v>
      </c>
      <c r="L8" s="30">
        <v>8</v>
      </c>
      <c r="M8" s="30">
        <v>9</v>
      </c>
      <c r="N8" s="30">
        <v>10</v>
      </c>
      <c r="O8" s="30">
        <v>11</v>
      </c>
      <c r="P8" s="30">
        <v>12</v>
      </c>
      <c r="Q8" s="172"/>
      <c r="R8" s="172"/>
      <c r="S8" s="174"/>
      <c r="T8" s="202"/>
    </row>
    <row r="9" spans="1:21" ht="196.5" customHeight="1" x14ac:dyDescent="0.25">
      <c r="A9" s="208" t="s">
        <v>644</v>
      </c>
      <c r="B9" s="208" t="s">
        <v>60</v>
      </c>
      <c r="C9" s="9" t="s">
        <v>66</v>
      </c>
      <c r="D9" s="50" t="s">
        <v>65</v>
      </c>
      <c r="E9" s="32"/>
      <c r="F9" s="32"/>
      <c r="G9" s="32"/>
      <c r="H9" s="32"/>
      <c r="I9" s="32"/>
      <c r="J9" s="32"/>
      <c r="K9" s="117"/>
      <c r="L9" s="117"/>
      <c r="M9" s="117"/>
      <c r="N9" s="117"/>
      <c r="O9" s="117"/>
      <c r="P9" s="117"/>
      <c r="Q9" s="10" t="s">
        <v>68</v>
      </c>
      <c r="R9" s="8" t="s">
        <v>101</v>
      </c>
      <c r="S9" s="151">
        <v>1</v>
      </c>
      <c r="T9" s="69" t="s">
        <v>592</v>
      </c>
    </row>
    <row r="10" spans="1:21" ht="107.25" customHeight="1" x14ac:dyDescent="0.25">
      <c r="A10" s="209"/>
      <c r="B10" s="209"/>
      <c r="C10" s="203" t="s">
        <v>82</v>
      </c>
      <c r="D10" s="50" t="s">
        <v>74</v>
      </c>
      <c r="E10" s="2"/>
      <c r="F10" s="2"/>
      <c r="G10" s="2"/>
      <c r="H10" s="32"/>
      <c r="I10" s="2"/>
      <c r="J10" s="2"/>
      <c r="K10" s="117"/>
      <c r="L10" s="117"/>
      <c r="M10" s="117"/>
      <c r="N10" s="117"/>
      <c r="O10" s="117"/>
      <c r="P10" s="117"/>
      <c r="Q10" s="10" t="s">
        <v>91</v>
      </c>
      <c r="R10" s="8" t="s">
        <v>102</v>
      </c>
      <c r="S10" s="151">
        <v>1</v>
      </c>
      <c r="T10" s="67" t="s">
        <v>593</v>
      </c>
    </row>
    <row r="11" spans="1:21" ht="105.75" customHeight="1" x14ac:dyDescent="0.25">
      <c r="A11" s="209"/>
      <c r="B11" s="209"/>
      <c r="C11" s="204"/>
      <c r="D11" s="50" t="s">
        <v>75</v>
      </c>
      <c r="E11" s="2"/>
      <c r="F11" s="2"/>
      <c r="G11" s="2"/>
      <c r="H11" s="32"/>
      <c r="I11" s="2"/>
      <c r="J11" s="2"/>
      <c r="K11" s="117"/>
      <c r="L11" s="117"/>
      <c r="M11" s="117"/>
      <c r="N11" s="117"/>
      <c r="O11" s="117"/>
      <c r="P11" s="117"/>
      <c r="Q11" s="10" t="s">
        <v>92</v>
      </c>
      <c r="R11" s="8" t="s">
        <v>103</v>
      </c>
      <c r="S11" s="151">
        <v>1</v>
      </c>
      <c r="T11" s="67" t="s">
        <v>642</v>
      </c>
    </row>
    <row r="12" spans="1:21" ht="127.5" x14ac:dyDescent="0.25">
      <c r="A12" s="209"/>
      <c r="B12" s="209"/>
      <c r="C12" s="7" t="s">
        <v>83</v>
      </c>
      <c r="D12" s="7" t="s">
        <v>76</v>
      </c>
      <c r="E12" s="33"/>
      <c r="F12" s="33"/>
      <c r="G12" s="33"/>
      <c r="H12" s="33"/>
      <c r="I12" s="33"/>
      <c r="J12" s="33"/>
      <c r="K12" s="119"/>
      <c r="L12" s="119"/>
      <c r="M12" s="119"/>
      <c r="N12" s="119"/>
      <c r="O12" s="119"/>
      <c r="P12" s="119"/>
      <c r="Q12" s="8" t="s">
        <v>93</v>
      </c>
      <c r="R12" s="8" t="s">
        <v>104</v>
      </c>
      <c r="S12" s="20" t="s">
        <v>477</v>
      </c>
      <c r="T12" s="56"/>
      <c r="U12" s="58"/>
    </row>
    <row r="13" spans="1:21" ht="206.25" customHeight="1" x14ac:dyDescent="0.25">
      <c r="A13" s="209"/>
      <c r="B13" s="209"/>
      <c r="C13" s="35" t="s">
        <v>84</v>
      </c>
      <c r="D13" s="7" t="s">
        <v>77</v>
      </c>
      <c r="E13" s="33"/>
      <c r="F13" s="33"/>
      <c r="G13" s="33"/>
      <c r="H13" s="33"/>
      <c r="I13" s="33"/>
      <c r="J13" s="33"/>
      <c r="K13" s="119"/>
      <c r="L13" s="119"/>
      <c r="M13" s="119"/>
      <c r="N13" s="119"/>
      <c r="O13" s="119"/>
      <c r="P13" s="119"/>
      <c r="Q13" s="8" t="s">
        <v>94</v>
      </c>
      <c r="R13" s="8" t="s">
        <v>105</v>
      </c>
      <c r="S13" s="151">
        <v>1</v>
      </c>
      <c r="T13" s="69" t="s">
        <v>594</v>
      </c>
      <c r="U13" s="68"/>
    </row>
    <row r="14" spans="1:21" ht="141" customHeight="1" x14ac:dyDescent="0.25">
      <c r="A14" s="196" t="s">
        <v>646</v>
      </c>
      <c r="B14" s="194" t="s">
        <v>645</v>
      </c>
      <c r="C14" s="203" t="s">
        <v>406</v>
      </c>
      <c r="D14" s="9" t="s">
        <v>405</v>
      </c>
      <c r="E14" s="2"/>
      <c r="F14" s="2"/>
      <c r="G14" s="32"/>
      <c r="H14" s="32"/>
      <c r="I14" s="32"/>
      <c r="J14" s="32"/>
      <c r="K14" s="117"/>
      <c r="L14" s="117"/>
      <c r="M14" s="117"/>
      <c r="N14" s="117"/>
      <c r="O14" s="117"/>
      <c r="P14" s="117"/>
      <c r="Q14" s="8" t="s">
        <v>95</v>
      </c>
      <c r="R14" s="8" t="s">
        <v>106</v>
      </c>
      <c r="S14" s="151">
        <v>1</v>
      </c>
      <c r="T14" s="56" t="s">
        <v>595</v>
      </c>
    </row>
    <row r="15" spans="1:21" ht="142.5" customHeight="1" x14ac:dyDescent="0.25">
      <c r="A15" s="196"/>
      <c r="B15" s="194"/>
      <c r="C15" s="204"/>
      <c r="D15" s="9" t="s">
        <v>407</v>
      </c>
      <c r="E15" s="49"/>
      <c r="F15" s="49"/>
      <c r="G15" s="32"/>
      <c r="H15" s="32"/>
      <c r="I15" s="32"/>
      <c r="J15" s="32"/>
      <c r="K15" s="117"/>
      <c r="L15" s="117"/>
      <c r="M15" s="117"/>
      <c r="N15" s="117"/>
      <c r="O15" s="117"/>
      <c r="P15" s="117"/>
      <c r="Q15" s="8" t="s">
        <v>27</v>
      </c>
      <c r="R15" s="8" t="s">
        <v>107</v>
      </c>
      <c r="S15" s="153">
        <v>0.5</v>
      </c>
      <c r="T15" s="56" t="s">
        <v>596</v>
      </c>
    </row>
    <row r="16" spans="1:21" ht="106.5" customHeight="1" x14ac:dyDescent="0.25">
      <c r="A16" s="196" t="s">
        <v>644</v>
      </c>
      <c r="B16" s="110" t="s">
        <v>649</v>
      </c>
      <c r="C16" s="23" t="s">
        <v>86</v>
      </c>
      <c r="D16" s="7" t="s">
        <v>79</v>
      </c>
      <c r="E16" s="33"/>
      <c r="F16" s="33"/>
      <c r="G16" s="33"/>
      <c r="H16" s="33"/>
      <c r="I16" s="33"/>
      <c r="J16" s="33"/>
      <c r="K16" s="119"/>
      <c r="L16" s="119"/>
      <c r="M16" s="119"/>
      <c r="N16" s="119"/>
      <c r="O16" s="119"/>
      <c r="P16" s="119"/>
      <c r="Q16" s="8" t="s">
        <v>97</v>
      </c>
      <c r="R16" s="8" t="s">
        <v>109</v>
      </c>
      <c r="S16" s="151">
        <v>1</v>
      </c>
      <c r="T16" s="57" t="s">
        <v>597</v>
      </c>
    </row>
    <row r="17" spans="1:20" ht="119.25" customHeight="1" x14ac:dyDescent="0.25">
      <c r="A17" s="196"/>
      <c r="B17" s="58" t="s">
        <v>647</v>
      </c>
      <c r="C17" s="23" t="s">
        <v>89</v>
      </c>
      <c r="D17" s="23" t="s">
        <v>81</v>
      </c>
      <c r="E17" s="26"/>
      <c r="F17" s="26"/>
      <c r="G17" s="31"/>
      <c r="H17" s="33"/>
      <c r="I17" s="33"/>
      <c r="J17" s="33"/>
      <c r="K17" s="119"/>
      <c r="L17" s="119"/>
      <c r="M17" s="119"/>
      <c r="N17" s="119"/>
      <c r="O17" s="119"/>
      <c r="P17" s="119"/>
      <c r="Q17" s="9" t="s">
        <v>99</v>
      </c>
      <c r="R17" s="9" t="s">
        <v>111</v>
      </c>
      <c r="S17" s="151">
        <v>1</v>
      </c>
      <c r="T17" s="56" t="s">
        <v>642</v>
      </c>
    </row>
    <row r="18" spans="1:20" ht="131.25" customHeight="1" x14ac:dyDescent="0.25">
      <c r="A18" s="196"/>
      <c r="B18" s="10" t="s">
        <v>47</v>
      </c>
      <c r="C18" s="7" t="s">
        <v>46</v>
      </c>
      <c r="D18" s="7" t="s">
        <v>49</v>
      </c>
      <c r="E18" s="33"/>
      <c r="F18" s="33"/>
      <c r="G18" s="33"/>
      <c r="H18" s="33"/>
      <c r="I18" s="33"/>
      <c r="J18" s="33"/>
      <c r="K18" s="119"/>
      <c r="L18" s="119"/>
      <c r="M18" s="119"/>
      <c r="N18" s="119"/>
      <c r="O18" s="119"/>
      <c r="P18" s="119"/>
      <c r="Q18" s="9" t="s">
        <v>51</v>
      </c>
      <c r="R18" s="9" t="s">
        <v>52</v>
      </c>
      <c r="S18" s="151">
        <v>1</v>
      </c>
      <c r="T18" s="60" t="s">
        <v>598</v>
      </c>
    </row>
    <row r="19" spans="1:20" ht="131.25" customHeight="1" x14ac:dyDescent="0.25">
      <c r="A19" s="194" t="s">
        <v>646</v>
      </c>
      <c r="B19" s="205" t="s">
        <v>645</v>
      </c>
      <c r="C19" s="7" t="s">
        <v>54</v>
      </c>
      <c r="D19" s="7" t="s">
        <v>53</v>
      </c>
      <c r="E19" s="33"/>
      <c r="F19" s="33"/>
      <c r="G19" s="33"/>
      <c r="H19" s="33"/>
      <c r="I19" s="33"/>
      <c r="J19" s="33"/>
      <c r="K19" s="119"/>
      <c r="L19" s="119"/>
      <c r="M19" s="119"/>
      <c r="N19" s="119"/>
      <c r="O19" s="119"/>
      <c r="P19" s="119"/>
      <c r="Q19" s="9" t="s">
        <v>55</v>
      </c>
      <c r="R19" s="9" t="s">
        <v>112</v>
      </c>
      <c r="S19" s="94">
        <v>0.7</v>
      </c>
      <c r="T19" s="56" t="s">
        <v>599</v>
      </c>
    </row>
    <row r="20" spans="1:20" ht="77.25" customHeight="1" x14ac:dyDescent="0.25">
      <c r="A20" s="194"/>
      <c r="B20" s="206"/>
      <c r="C20" s="9" t="s">
        <v>18</v>
      </c>
      <c r="D20" s="7" t="s">
        <v>25</v>
      </c>
      <c r="E20" s="26"/>
      <c r="F20" s="26"/>
      <c r="G20" s="26"/>
      <c r="H20" s="33"/>
      <c r="I20" s="26"/>
      <c r="J20" s="26"/>
      <c r="K20" s="119"/>
      <c r="L20" s="119"/>
      <c r="M20" s="119"/>
      <c r="N20" s="119"/>
      <c r="O20" s="119"/>
      <c r="P20" s="119"/>
      <c r="Q20" s="9" t="s">
        <v>29</v>
      </c>
      <c r="R20" s="9" t="s">
        <v>39</v>
      </c>
      <c r="S20" s="151">
        <v>1</v>
      </c>
      <c r="T20" s="56" t="s">
        <v>600</v>
      </c>
    </row>
    <row r="21" spans="1:20" ht="63.75" customHeight="1" x14ac:dyDescent="0.25">
      <c r="A21" s="194"/>
      <c r="B21" s="207"/>
      <c r="C21" s="9" t="s">
        <v>19</v>
      </c>
      <c r="D21" s="7" t="s">
        <v>26</v>
      </c>
      <c r="E21" s="26"/>
      <c r="F21" s="26"/>
      <c r="G21" s="26"/>
      <c r="H21" s="26"/>
      <c r="I21" s="33"/>
      <c r="J21" s="26"/>
      <c r="K21" s="119"/>
      <c r="L21" s="119"/>
      <c r="M21" s="119"/>
      <c r="N21" s="119"/>
      <c r="O21" s="119"/>
      <c r="P21" s="119"/>
      <c r="Q21" s="9" t="s">
        <v>30</v>
      </c>
      <c r="R21" s="9" t="s">
        <v>384</v>
      </c>
      <c r="S21" s="153">
        <v>0</v>
      </c>
      <c r="T21" s="56" t="s">
        <v>601</v>
      </c>
    </row>
    <row r="22" spans="1:20" ht="200.25" customHeight="1" x14ac:dyDescent="0.25">
      <c r="A22" s="194"/>
      <c r="B22" s="21" t="s">
        <v>90</v>
      </c>
      <c r="C22" s="9" t="s">
        <v>602</v>
      </c>
      <c r="D22" s="9" t="s">
        <v>397</v>
      </c>
      <c r="E22" s="33"/>
      <c r="F22" s="33"/>
      <c r="G22" s="33"/>
      <c r="H22" s="33"/>
      <c r="I22" s="33"/>
      <c r="J22" s="33"/>
      <c r="K22" s="119"/>
      <c r="L22" s="119"/>
      <c r="M22" s="119"/>
      <c r="N22" s="119"/>
      <c r="O22" s="119"/>
      <c r="P22" s="119"/>
      <c r="Q22" s="9" t="s">
        <v>603</v>
      </c>
      <c r="R22" s="9" t="s">
        <v>408</v>
      </c>
      <c r="S22" s="151">
        <v>1</v>
      </c>
      <c r="T22" s="56" t="s">
        <v>604</v>
      </c>
    </row>
    <row r="23" spans="1:20" ht="106.5" customHeight="1" x14ac:dyDescent="0.25">
      <c r="A23" s="194"/>
      <c r="B23" s="193" t="s">
        <v>645</v>
      </c>
      <c r="C23" s="9" t="s">
        <v>36</v>
      </c>
      <c r="D23" s="50" t="s">
        <v>33</v>
      </c>
      <c r="E23" s="33"/>
      <c r="F23" s="33"/>
      <c r="G23" s="33"/>
      <c r="H23" s="33"/>
      <c r="I23" s="33"/>
      <c r="J23" s="33"/>
      <c r="K23" s="119"/>
      <c r="L23" s="119"/>
      <c r="M23" s="119"/>
      <c r="N23" s="119"/>
      <c r="O23" s="119"/>
      <c r="P23" s="119"/>
      <c r="Q23" s="9" t="s">
        <v>100</v>
      </c>
      <c r="R23" s="9" t="s">
        <v>41</v>
      </c>
      <c r="S23" s="151">
        <v>1</v>
      </c>
      <c r="T23" s="56" t="s">
        <v>605</v>
      </c>
    </row>
    <row r="24" spans="1:20" ht="167.25" customHeight="1" x14ac:dyDescent="0.25">
      <c r="A24" s="195"/>
      <c r="B24" s="210"/>
      <c r="C24" s="7" t="s">
        <v>22</v>
      </c>
      <c r="D24" s="7" t="s">
        <v>34</v>
      </c>
      <c r="E24" s="33"/>
      <c r="F24" s="33"/>
      <c r="G24" s="33"/>
      <c r="H24" s="33"/>
      <c r="I24" s="33"/>
      <c r="J24" s="33"/>
      <c r="K24" s="119"/>
      <c r="L24" s="119"/>
      <c r="M24" s="119"/>
      <c r="N24" s="119"/>
      <c r="O24" s="119"/>
      <c r="P24" s="119"/>
      <c r="Q24" s="9" t="s">
        <v>31</v>
      </c>
      <c r="R24" s="9" t="s">
        <v>42</v>
      </c>
      <c r="S24" s="20" t="s">
        <v>477</v>
      </c>
      <c r="T24" s="60"/>
    </row>
    <row r="27" spans="1:20" x14ac:dyDescent="0.25">
      <c r="A27" s="6" t="s">
        <v>13</v>
      </c>
      <c r="B27" t="s">
        <v>14</v>
      </c>
      <c r="Q27" s="6" t="s">
        <v>15</v>
      </c>
    </row>
    <row r="29" spans="1:20" x14ac:dyDescent="0.25">
      <c r="A29" s="184" t="s">
        <v>679</v>
      </c>
      <c r="B29" s="185"/>
      <c r="C29" s="186"/>
      <c r="D29" s="1"/>
      <c r="E29" s="11"/>
      <c r="F29" s="1"/>
      <c r="G29" s="1"/>
      <c r="H29" s="1"/>
    </row>
    <row r="30" spans="1:20" x14ac:dyDescent="0.25">
      <c r="A30" s="187" t="s">
        <v>678</v>
      </c>
      <c r="B30" s="187"/>
      <c r="C30" s="17" t="s">
        <v>5</v>
      </c>
      <c r="D30" s="1"/>
      <c r="E30" s="11"/>
      <c r="F30" s="1"/>
      <c r="G30" s="1"/>
      <c r="H30" s="1"/>
    </row>
    <row r="31" spans="1:20" x14ac:dyDescent="0.25">
      <c r="A31" s="130" t="s">
        <v>644</v>
      </c>
      <c r="B31" s="130"/>
      <c r="C31" s="150">
        <f>+AVERAGE(S9,S10,S11,S12,S13)</f>
        <v>1</v>
      </c>
      <c r="D31" s="1"/>
      <c r="E31" s="11"/>
      <c r="F31" s="1"/>
      <c r="G31" s="1"/>
      <c r="H31" s="1"/>
    </row>
    <row r="32" spans="1:20" x14ac:dyDescent="0.25">
      <c r="A32" s="130" t="s">
        <v>672</v>
      </c>
      <c r="B32" s="130"/>
      <c r="C32" s="19"/>
      <c r="D32" s="1"/>
      <c r="E32" s="11"/>
      <c r="F32" s="1"/>
      <c r="G32" s="1"/>
      <c r="H32" s="1"/>
    </row>
    <row r="33" spans="1:8" x14ac:dyDescent="0.25">
      <c r="A33" s="188" t="s">
        <v>646</v>
      </c>
      <c r="B33" s="188"/>
      <c r="C33" s="155">
        <f>+AVERAGE(S19,S20,S21,S22,S23,S24)</f>
        <v>0.74</v>
      </c>
      <c r="D33" s="12"/>
      <c r="E33" s="13"/>
      <c r="F33" s="12"/>
      <c r="G33" s="12"/>
      <c r="H33" s="12"/>
    </row>
    <row r="34" spans="1:8" ht="15" customHeight="1" x14ac:dyDescent="0.25">
      <c r="A34" s="179" t="s">
        <v>32</v>
      </c>
      <c r="B34" s="179"/>
      <c r="C34" s="150">
        <f>+AVERAGE(C31:C33)</f>
        <v>0.87</v>
      </c>
      <c r="D34" s="1"/>
      <c r="E34" s="11"/>
      <c r="F34" s="1"/>
      <c r="G34" s="1"/>
      <c r="H34" s="1"/>
    </row>
  </sheetData>
  <mergeCells count="30">
    <mergeCell ref="A34:B34"/>
    <mergeCell ref="E7:P7"/>
    <mergeCell ref="Q7:Q8"/>
    <mergeCell ref="C10:C11"/>
    <mergeCell ref="C14:C15"/>
    <mergeCell ref="B19:B21"/>
    <mergeCell ref="A29:C29"/>
    <mergeCell ref="A30:B30"/>
    <mergeCell ref="A33:B33"/>
    <mergeCell ref="A9:A13"/>
    <mergeCell ref="B9:B13"/>
    <mergeCell ref="B14:B15"/>
    <mergeCell ref="A14:A15"/>
    <mergeCell ref="A16:A18"/>
    <mergeCell ref="A19:A24"/>
    <mergeCell ref="B23:B24"/>
    <mergeCell ref="A1:D4"/>
    <mergeCell ref="E1:R1"/>
    <mergeCell ref="R7:R8"/>
    <mergeCell ref="S1:T1"/>
    <mergeCell ref="E2:R2"/>
    <mergeCell ref="S2:T2"/>
    <mergeCell ref="E3:R4"/>
    <mergeCell ref="S3:T4"/>
    <mergeCell ref="S7:S8"/>
    <mergeCell ref="T7:T8"/>
    <mergeCell ref="A7:A8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T34"/>
  <sheetViews>
    <sheetView topLeftCell="A28" zoomScale="80" zoomScaleNormal="80" workbookViewId="0">
      <selection activeCell="R6" sqref="R6"/>
    </sheetView>
  </sheetViews>
  <sheetFormatPr baseColWidth="10" defaultRowHeight="15" x14ac:dyDescent="0.25"/>
  <cols>
    <col min="1" max="1" width="16.85546875" customWidth="1"/>
    <col min="2" max="2" width="36" customWidth="1"/>
    <col min="3" max="3" width="17.28515625" customWidth="1"/>
    <col min="4" max="4" width="18.85546875" customWidth="1"/>
    <col min="5" max="13" width="2" bestFit="1" customWidth="1"/>
    <col min="14" max="16" width="3" bestFit="1" customWidth="1"/>
    <col min="17" max="17" width="14.42578125" customWidth="1"/>
    <col min="18" max="18" width="14.28515625" customWidth="1"/>
    <col min="19" max="19" width="13.140625" customWidth="1"/>
    <col min="20" max="20" width="22.85546875" customWidth="1"/>
  </cols>
  <sheetData>
    <row r="1" spans="1:20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0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0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0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0" x14ac:dyDescent="0.25">
      <c r="A6" s="3" t="s">
        <v>145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0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0" x14ac:dyDescent="0.25">
      <c r="T8" s="86"/>
    </row>
    <row r="9" spans="1:20" ht="15" customHeight="1" x14ac:dyDescent="0.25">
      <c r="A9" s="172" t="s">
        <v>678</v>
      </c>
      <c r="B9" s="177" t="s">
        <v>1</v>
      </c>
      <c r="C9" s="177" t="s">
        <v>16</v>
      </c>
      <c r="D9" s="172" t="s">
        <v>2</v>
      </c>
      <c r="E9" s="172" t="s">
        <v>146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</v>
      </c>
      <c r="S9" s="173" t="s">
        <v>5</v>
      </c>
      <c r="T9" s="201" t="s">
        <v>6</v>
      </c>
    </row>
    <row r="10" spans="1:20" x14ac:dyDescent="0.25">
      <c r="A10" s="172"/>
      <c r="B10" s="178"/>
      <c r="C10" s="178"/>
      <c r="D10" s="172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4"/>
      <c r="T10" s="202"/>
    </row>
    <row r="11" spans="1:20" ht="261.75" customHeight="1" x14ac:dyDescent="0.25">
      <c r="A11" s="180" t="s">
        <v>644</v>
      </c>
      <c r="B11" s="208" t="s">
        <v>60</v>
      </c>
      <c r="C11" s="8" t="s">
        <v>66</v>
      </c>
      <c r="D11" s="48" t="s">
        <v>65</v>
      </c>
      <c r="E11" s="32"/>
      <c r="F11" s="32"/>
      <c r="G11" s="32"/>
      <c r="H11" s="32"/>
      <c r="I11" s="32"/>
      <c r="J11" s="32"/>
      <c r="K11" s="49"/>
      <c r="L11" s="49"/>
      <c r="M11" s="49"/>
      <c r="N11" s="49"/>
      <c r="O11" s="49"/>
      <c r="P11" s="49"/>
      <c r="Q11" s="10" t="s">
        <v>68</v>
      </c>
      <c r="R11" s="8" t="s">
        <v>132</v>
      </c>
      <c r="S11" s="151">
        <v>1</v>
      </c>
      <c r="T11" s="56" t="s">
        <v>456</v>
      </c>
    </row>
    <row r="12" spans="1:20" ht="117" customHeight="1" x14ac:dyDescent="0.25">
      <c r="A12" s="181"/>
      <c r="B12" s="209"/>
      <c r="C12" s="190" t="s">
        <v>142</v>
      </c>
      <c r="D12" s="8" t="s">
        <v>412</v>
      </c>
      <c r="E12" s="49"/>
      <c r="F12" s="49"/>
      <c r="G12" s="104"/>
      <c r="H12" s="104"/>
      <c r="I12" s="104"/>
      <c r="J12" s="38"/>
      <c r="K12" s="104"/>
      <c r="L12" s="49"/>
      <c r="M12" s="49"/>
      <c r="N12" s="49"/>
      <c r="O12" s="49"/>
      <c r="P12" s="49"/>
      <c r="Q12" s="8" t="s">
        <v>126</v>
      </c>
      <c r="R12" s="9" t="s">
        <v>133</v>
      </c>
      <c r="S12" s="153">
        <v>0.5</v>
      </c>
      <c r="T12" s="56" t="s">
        <v>457</v>
      </c>
    </row>
    <row r="13" spans="1:20" ht="134.25" customHeight="1" x14ac:dyDescent="0.25">
      <c r="A13" s="181"/>
      <c r="B13" s="209"/>
      <c r="C13" s="191"/>
      <c r="D13" s="66" t="s">
        <v>409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8" t="s">
        <v>27</v>
      </c>
      <c r="R13" s="9" t="s">
        <v>147</v>
      </c>
      <c r="S13" s="153">
        <v>0</v>
      </c>
      <c r="T13" s="56" t="s">
        <v>458</v>
      </c>
    </row>
    <row r="14" spans="1:20" ht="89.25" x14ac:dyDescent="0.25">
      <c r="A14" s="181"/>
      <c r="B14" s="209"/>
      <c r="C14" s="25" t="s">
        <v>86</v>
      </c>
      <c r="D14" s="10" t="s">
        <v>138</v>
      </c>
      <c r="E14" s="33"/>
      <c r="F14" s="33"/>
      <c r="G14" s="33"/>
      <c r="H14" s="33"/>
      <c r="I14" s="33"/>
      <c r="J14" s="33"/>
      <c r="K14" s="31"/>
      <c r="L14" s="31"/>
      <c r="M14" s="31"/>
      <c r="N14" s="31"/>
      <c r="O14" s="31"/>
      <c r="P14" s="31"/>
      <c r="Q14" s="8" t="s">
        <v>97</v>
      </c>
      <c r="R14" s="9" t="s">
        <v>149</v>
      </c>
      <c r="S14" s="151">
        <v>1</v>
      </c>
      <c r="T14" s="56" t="s">
        <v>459</v>
      </c>
    </row>
    <row r="15" spans="1:20" ht="150" customHeight="1" x14ac:dyDescent="0.25">
      <c r="A15" s="181"/>
      <c r="B15" s="110" t="s">
        <v>643</v>
      </c>
      <c r="C15" s="9" t="s">
        <v>143</v>
      </c>
      <c r="D15" s="9" t="s">
        <v>139</v>
      </c>
      <c r="E15" s="33"/>
      <c r="F15" s="33"/>
      <c r="G15" s="33"/>
      <c r="H15" s="33"/>
      <c r="I15" s="33"/>
      <c r="J15" s="33"/>
      <c r="K15" s="31"/>
      <c r="L15" s="31"/>
      <c r="M15" s="31"/>
      <c r="N15" s="31"/>
      <c r="O15" s="31"/>
      <c r="P15" s="31"/>
      <c r="Q15" s="8" t="s">
        <v>153</v>
      </c>
      <c r="R15" s="9" t="s">
        <v>150</v>
      </c>
      <c r="S15" s="151">
        <v>1</v>
      </c>
      <c r="T15" s="56" t="s">
        <v>460</v>
      </c>
    </row>
    <row r="16" spans="1:20" ht="74.25" customHeight="1" x14ac:dyDescent="0.25">
      <c r="A16" s="181"/>
      <c r="B16" s="58" t="s">
        <v>647</v>
      </c>
      <c r="C16" s="23" t="s">
        <v>87</v>
      </c>
      <c r="D16" s="23" t="s">
        <v>80</v>
      </c>
      <c r="E16" s="33"/>
      <c r="F16" s="33"/>
      <c r="G16" s="33"/>
      <c r="H16" s="33"/>
      <c r="I16" s="33"/>
      <c r="J16" s="33"/>
      <c r="K16" s="31"/>
      <c r="L16" s="31"/>
      <c r="M16" s="31"/>
      <c r="N16" s="31"/>
      <c r="O16" s="31"/>
      <c r="P16" s="31"/>
      <c r="Q16" s="9" t="s">
        <v>98</v>
      </c>
      <c r="R16" s="9" t="s">
        <v>110</v>
      </c>
      <c r="S16" s="151">
        <v>1</v>
      </c>
      <c r="T16" s="56" t="s">
        <v>461</v>
      </c>
    </row>
    <row r="17" spans="1:20" ht="159.75" customHeight="1" x14ac:dyDescent="0.25">
      <c r="A17" s="181"/>
      <c r="B17" s="110" t="s">
        <v>650</v>
      </c>
      <c r="C17" s="7" t="s">
        <v>462</v>
      </c>
      <c r="D17" s="7" t="s">
        <v>140</v>
      </c>
      <c r="E17" s="36"/>
      <c r="F17" s="36"/>
      <c r="G17" s="36"/>
      <c r="H17" s="36"/>
      <c r="I17" s="36"/>
      <c r="J17" s="36"/>
      <c r="K17" s="105"/>
      <c r="L17" s="105"/>
      <c r="M17" s="105"/>
      <c r="N17" s="105"/>
      <c r="O17" s="105"/>
      <c r="P17" s="105"/>
      <c r="Q17" s="10" t="s">
        <v>154</v>
      </c>
      <c r="R17" s="10" t="s">
        <v>151</v>
      </c>
      <c r="S17" s="151">
        <v>1</v>
      </c>
      <c r="T17" s="56" t="s">
        <v>463</v>
      </c>
    </row>
    <row r="18" spans="1:20" ht="76.5" customHeight="1" x14ac:dyDescent="0.25">
      <c r="A18" s="181"/>
      <c r="B18" s="58" t="s">
        <v>647</v>
      </c>
      <c r="C18" s="23" t="s">
        <v>464</v>
      </c>
      <c r="D18" s="25" t="s">
        <v>81</v>
      </c>
      <c r="E18" s="33"/>
      <c r="F18" s="33"/>
      <c r="G18" s="33"/>
      <c r="H18" s="33"/>
      <c r="I18" s="33"/>
      <c r="J18" s="33"/>
      <c r="K18" s="31"/>
      <c r="L18" s="31"/>
      <c r="M18" s="31"/>
      <c r="N18" s="31"/>
      <c r="O18" s="31"/>
      <c r="P18" s="31"/>
      <c r="Q18" s="8" t="s">
        <v>99</v>
      </c>
      <c r="R18" s="8" t="s">
        <v>111</v>
      </c>
      <c r="S18" s="151">
        <v>1</v>
      </c>
      <c r="T18" s="56" t="s">
        <v>465</v>
      </c>
    </row>
    <row r="19" spans="1:20" ht="93" customHeight="1" x14ac:dyDescent="0.25">
      <c r="A19" s="181"/>
      <c r="B19" s="21" t="s">
        <v>648</v>
      </c>
      <c r="C19" s="10" t="s">
        <v>46</v>
      </c>
      <c r="D19" s="10" t="s">
        <v>49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8" t="s">
        <v>51</v>
      </c>
      <c r="R19" s="8" t="s">
        <v>52</v>
      </c>
      <c r="S19" s="20" t="s">
        <v>473</v>
      </c>
      <c r="T19" s="56" t="s">
        <v>466</v>
      </c>
    </row>
    <row r="20" spans="1:20" ht="102" x14ac:dyDescent="0.25">
      <c r="A20" s="194" t="s">
        <v>646</v>
      </c>
      <c r="B20" s="208" t="s">
        <v>37</v>
      </c>
      <c r="C20" s="7" t="s">
        <v>17</v>
      </c>
      <c r="D20" s="7" t="s">
        <v>23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9" t="s">
        <v>28</v>
      </c>
      <c r="R20" s="9" t="s">
        <v>382</v>
      </c>
      <c r="S20" s="20" t="s">
        <v>473</v>
      </c>
      <c r="T20" s="56" t="s">
        <v>467</v>
      </c>
    </row>
    <row r="21" spans="1:20" ht="78.75" customHeight="1" x14ac:dyDescent="0.25">
      <c r="A21" s="194"/>
      <c r="B21" s="209"/>
      <c r="C21" s="7" t="s">
        <v>54</v>
      </c>
      <c r="D21" s="7" t="s">
        <v>53</v>
      </c>
      <c r="E21" s="31"/>
      <c r="F21" s="31"/>
      <c r="G21" s="31"/>
      <c r="H21" s="31"/>
      <c r="I21" s="31"/>
      <c r="J21" s="33"/>
      <c r="K21" s="31"/>
      <c r="L21" s="31"/>
      <c r="M21" s="31"/>
      <c r="N21" s="31"/>
      <c r="O21" s="31"/>
      <c r="P21" s="31"/>
      <c r="Q21" s="9" t="s">
        <v>55</v>
      </c>
      <c r="R21" s="9" t="s">
        <v>62</v>
      </c>
      <c r="S21" s="153">
        <v>0.05</v>
      </c>
      <c r="T21" s="56" t="s">
        <v>468</v>
      </c>
    </row>
    <row r="22" spans="1:20" ht="94.5" customHeight="1" x14ac:dyDescent="0.25">
      <c r="A22" s="194"/>
      <c r="B22" s="209"/>
      <c r="C22" s="9" t="s">
        <v>18</v>
      </c>
      <c r="D22" s="7" t="s">
        <v>25</v>
      </c>
      <c r="E22" s="31"/>
      <c r="F22" s="31"/>
      <c r="G22" s="31"/>
      <c r="H22" s="31"/>
      <c r="I22" s="31"/>
      <c r="J22" s="33"/>
      <c r="K22" s="31"/>
      <c r="L22" s="31"/>
      <c r="M22" s="31"/>
      <c r="N22" s="31"/>
      <c r="O22" s="31"/>
      <c r="P22" s="31"/>
      <c r="Q22" s="8" t="s">
        <v>29</v>
      </c>
      <c r="R22" s="8" t="s">
        <v>39</v>
      </c>
      <c r="S22" s="151">
        <v>1</v>
      </c>
      <c r="T22" s="56" t="s">
        <v>469</v>
      </c>
    </row>
    <row r="23" spans="1:20" ht="81" customHeight="1" x14ac:dyDescent="0.25">
      <c r="A23" s="194"/>
      <c r="B23" s="211"/>
      <c r="C23" s="9" t="s">
        <v>19</v>
      </c>
      <c r="D23" s="7" t="s">
        <v>26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8" t="s">
        <v>50</v>
      </c>
      <c r="R23" s="9" t="s">
        <v>384</v>
      </c>
      <c r="S23" s="153">
        <v>0</v>
      </c>
      <c r="T23" s="56" t="s">
        <v>470</v>
      </c>
    </row>
    <row r="24" spans="1:20" ht="80.25" customHeight="1" x14ac:dyDescent="0.25">
      <c r="A24" s="194"/>
      <c r="B24" s="21" t="s">
        <v>20</v>
      </c>
      <c r="C24" s="9" t="s">
        <v>67</v>
      </c>
      <c r="D24" s="9" t="s">
        <v>141</v>
      </c>
      <c r="E24" s="33"/>
      <c r="F24" s="33"/>
      <c r="G24" s="33"/>
      <c r="H24" s="33"/>
      <c r="I24" s="33"/>
      <c r="J24" s="33"/>
      <c r="K24" s="31"/>
      <c r="L24" s="31"/>
      <c r="M24" s="31"/>
      <c r="N24" s="31"/>
      <c r="O24" s="31"/>
      <c r="P24" s="31"/>
      <c r="Q24" s="9" t="s">
        <v>70</v>
      </c>
      <c r="R24" s="9" t="s">
        <v>152</v>
      </c>
      <c r="S24" s="151">
        <v>1</v>
      </c>
      <c r="T24" s="56" t="s">
        <v>471</v>
      </c>
    </row>
    <row r="25" spans="1:20" ht="116.25" customHeight="1" x14ac:dyDescent="0.25">
      <c r="A25" s="195"/>
      <c r="B25" s="10" t="s">
        <v>645</v>
      </c>
      <c r="C25" s="8" t="s">
        <v>36</v>
      </c>
      <c r="D25" s="10" t="s">
        <v>33</v>
      </c>
      <c r="E25" s="33"/>
      <c r="F25" s="33"/>
      <c r="G25" s="33"/>
      <c r="H25" s="33"/>
      <c r="I25" s="33"/>
      <c r="J25" s="33"/>
      <c r="K25" s="31"/>
      <c r="L25" s="31"/>
      <c r="M25" s="31"/>
      <c r="N25" s="31"/>
      <c r="O25" s="31"/>
      <c r="P25" s="31"/>
      <c r="Q25" s="8" t="s">
        <v>35</v>
      </c>
      <c r="R25" s="8" t="s">
        <v>413</v>
      </c>
      <c r="S25" s="151">
        <v>1</v>
      </c>
      <c r="T25" s="56" t="s">
        <v>472</v>
      </c>
    </row>
    <row r="26" spans="1:20" x14ac:dyDescent="0.25">
      <c r="R26" s="89"/>
    </row>
    <row r="27" spans="1:20" x14ac:dyDescent="0.25">
      <c r="A27" s="6" t="s">
        <v>13</v>
      </c>
      <c r="B27" t="s">
        <v>14</v>
      </c>
      <c r="Q27" s="6" t="s">
        <v>15</v>
      </c>
      <c r="R27" s="89"/>
    </row>
    <row r="29" spans="1:20" ht="30.75" customHeight="1" x14ac:dyDescent="0.25">
      <c r="A29" s="184" t="s">
        <v>679</v>
      </c>
      <c r="B29" s="185"/>
      <c r="C29" s="186"/>
      <c r="D29" s="1"/>
      <c r="E29" s="11"/>
      <c r="F29" s="1"/>
      <c r="G29" s="1"/>
      <c r="H29" s="1"/>
    </row>
    <row r="30" spans="1:20" x14ac:dyDescent="0.25">
      <c r="A30" s="187" t="s">
        <v>678</v>
      </c>
      <c r="B30" s="187"/>
      <c r="C30" s="17" t="s">
        <v>5</v>
      </c>
      <c r="D30" s="1"/>
      <c r="E30" s="11"/>
      <c r="F30" s="1"/>
      <c r="G30" s="1"/>
      <c r="H30" s="1"/>
    </row>
    <row r="31" spans="1:20" x14ac:dyDescent="0.25">
      <c r="A31" s="130" t="s">
        <v>644</v>
      </c>
      <c r="B31" s="130"/>
      <c r="C31" s="150">
        <f>+AVERAGE(S11,S12,S13,S14,S15,S16,S17,S18,S19)</f>
        <v>0.8125</v>
      </c>
      <c r="D31" s="1"/>
      <c r="E31" s="11"/>
      <c r="F31" s="1"/>
      <c r="G31" s="1"/>
      <c r="H31" s="1"/>
    </row>
    <row r="32" spans="1:20" x14ac:dyDescent="0.25">
      <c r="A32" s="130" t="s">
        <v>672</v>
      </c>
      <c r="B32" s="130"/>
      <c r="C32" s="19"/>
      <c r="D32" s="12"/>
      <c r="E32" s="13"/>
      <c r="F32" s="12"/>
      <c r="G32" s="12"/>
      <c r="H32" s="12"/>
    </row>
    <row r="33" spans="1:8" x14ac:dyDescent="0.25">
      <c r="A33" s="188" t="s">
        <v>646</v>
      </c>
      <c r="B33" s="188"/>
      <c r="C33" s="155">
        <f>+AVERAGE(S20,S21,S22,S23,S24,S25)</f>
        <v>0.61</v>
      </c>
      <c r="D33" s="1"/>
      <c r="E33" s="13"/>
      <c r="F33" s="1"/>
      <c r="G33" s="1"/>
      <c r="H33" s="1"/>
    </row>
    <row r="34" spans="1:8" ht="15" customHeight="1" x14ac:dyDescent="0.25">
      <c r="A34" s="179" t="s">
        <v>32</v>
      </c>
      <c r="B34" s="179"/>
      <c r="C34" s="155">
        <f>+AVERAGE(C31:C33)</f>
        <v>0.71124999999999994</v>
      </c>
      <c r="D34" s="1"/>
      <c r="E34" s="11"/>
      <c r="F34" s="1"/>
      <c r="G34" s="1"/>
      <c r="H34" s="1"/>
    </row>
  </sheetData>
  <mergeCells count="25">
    <mergeCell ref="A33:B33"/>
    <mergeCell ref="A34:B34"/>
    <mergeCell ref="B11:B14"/>
    <mergeCell ref="A20:A25"/>
    <mergeCell ref="R9:R10"/>
    <mergeCell ref="A11:A19"/>
    <mergeCell ref="C12:C13"/>
    <mergeCell ref="B20:B23"/>
    <mergeCell ref="A29:C29"/>
    <mergeCell ref="A30:B30"/>
    <mergeCell ref="S9:S10"/>
    <mergeCell ref="T9:T10"/>
    <mergeCell ref="A9:A10"/>
    <mergeCell ref="B9:B10"/>
    <mergeCell ref="C9:C10"/>
    <mergeCell ref="D9:D10"/>
    <mergeCell ref="E9:P9"/>
    <mergeCell ref="Q9:Q10"/>
    <mergeCell ref="A1:D4"/>
    <mergeCell ref="E1:R1"/>
    <mergeCell ref="S1:T1"/>
    <mergeCell ref="E2:R2"/>
    <mergeCell ref="S2:T2"/>
    <mergeCell ref="E3:R4"/>
    <mergeCell ref="S3:T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V39"/>
  <sheetViews>
    <sheetView zoomScale="92" zoomScaleNormal="92" workbookViewId="0">
      <selection activeCell="R6" sqref="R6"/>
    </sheetView>
  </sheetViews>
  <sheetFormatPr baseColWidth="10" defaultRowHeight="15" x14ac:dyDescent="0.25"/>
  <cols>
    <col min="1" max="1" width="15.28515625" customWidth="1"/>
    <col min="2" max="2" width="32" customWidth="1"/>
    <col min="3" max="3" width="11.28515625" customWidth="1"/>
    <col min="4" max="4" width="15" customWidth="1"/>
    <col min="5" max="13" width="2" bestFit="1" customWidth="1"/>
    <col min="14" max="16" width="3" bestFit="1" customWidth="1"/>
    <col min="17" max="17" width="19.28515625" customWidth="1"/>
    <col min="18" max="18" width="16" customWidth="1"/>
    <col min="19" max="19" width="11.85546875" customWidth="1"/>
    <col min="20" max="20" width="26" customWidth="1"/>
  </cols>
  <sheetData>
    <row r="1" spans="1:22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2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2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2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2" ht="16.5" x14ac:dyDescent="0.25">
      <c r="A6" s="3" t="s">
        <v>371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2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2" ht="15" customHeight="1" x14ac:dyDescent="0.25">
      <c r="A9" s="172" t="s">
        <v>678</v>
      </c>
      <c r="B9" s="177" t="s">
        <v>1</v>
      </c>
      <c r="C9" s="177" t="s">
        <v>16</v>
      </c>
      <c r="D9" s="172" t="s">
        <v>2</v>
      </c>
      <c r="E9" s="172" t="s">
        <v>146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</v>
      </c>
      <c r="S9" s="173" t="s">
        <v>5</v>
      </c>
      <c r="T9" s="201" t="s">
        <v>6</v>
      </c>
    </row>
    <row r="10" spans="1:22" ht="22.5" customHeight="1" x14ac:dyDescent="0.25">
      <c r="A10" s="172"/>
      <c r="B10" s="178"/>
      <c r="C10" s="178"/>
      <c r="D10" s="172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4"/>
      <c r="T10" s="202"/>
    </row>
    <row r="11" spans="1:22" ht="194.25" customHeight="1" x14ac:dyDescent="0.25">
      <c r="A11" s="212" t="s">
        <v>644</v>
      </c>
      <c r="B11" s="79" t="s">
        <v>60</v>
      </c>
      <c r="C11" s="8" t="s">
        <v>66</v>
      </c>
      <c r="D11" s="48" t="s">
        <v>65</v>
      </c>
      <c r="E11" s="32"/>
      <c r="F11" s="32"/>
      <c r="G11" s="32"/>
      <c r="H11" s="32"/>
      <c r="I11" s="32"/>
      <c r="J11" s="32"/>
      <c r="K11" s="49"/>
      <c r="L11" s="49"/>
      <c r="M11" s="49"/>
      <c r="N11" s="49"/>
      <c r="O11" s="49"/>
      <c r="P11" s="49"/>
      <c r="Q11" s="10" t="s">
        <v>161</v>
      </c>
      <c r="R11" s="8" t="s">
        <v>167</v>
      </c>
      <c r="S11" s="151">
        <v>1</v>
      </c>
      <c r="T11" s="56" t="s">
        <v>439</v>
      </c>
      <c r="U11" s="58"/>
      <c r="V11" s="58"/>
    </row>
    <row r="12" spans="1:22" ht="114.75" customHeight="1" x14ac:dyDescent="0.25">
      <c r="A12" s="213"/>
      <c r="B12" s="193" t="s">
        <v>645</v>
      </c>
      <c r="C12" s="190" t="s">
        <v>158</v>
      </c>
      <c r="D12" s="8" t="s">
        <v>113</v>
      </c>
      <c r="E12" s="49"/>
      <c r="F12" s="49"/>
      <c r="G12" s="104"/>
      <c r="H12" s="104"/>
      <c r="I12" s="104"/>
      <c r="J12" s="38"/>
      <c r="K12" s="104"/>
      <c r="L12" s="49"/>
      <c r="M12" s="49"/>
      <c r="N12" s="49"/>
      <c r="O12" s="49"/>
      <c r="P12" s="49"/>
      <c r="Q12" s="8" t="s">
        <v>126</v>
      </c>
      <c r="R12" s="9" t="s">
        <v>168</v>
      </c>
      <c r="S12" s="153">
        <v>0.5</v>
      </c>
      <c r="T12" s="56" t="s">
        <v>440</v>
      </c>
    </row>
    <row r="13" spans="1:22" ht="165.75" customHeight="1" x14ac:dyDescent="0.25">
      <c r="A13" s="213"/>
      <c r="B13" s="193"/>
      <c r="C13" s="191"/>
      <c r="D13" s="8" t="s">
        <v>155</v>
      </c>
      <c r="E13" s="49"/>
      <c r="F13" s="49"/>
      <c r="G13" s="49"/>
      <c r="H13" s="49"/>
      <c r="I13" s="49"/>
      <c r="J13" s="32"/>
      <c r="K13" s="49"/>
      <c r="L13" s="49"/>
      <c r="M13" s="49"/>
      <c r="N13" s="49"/>
      <c r="O13" s="49"/>
      <c r="P13" s="49"/>
      <c r="Q13" s="8" t="s">
        <v>27</v>
      </c>
      <c r="R13" s="9" t="s">
        <v>442</v>
      </c>
      <c r="S13" s="153">
        <v>0.5</v>
      </c>
      <c r="T13" s="56" t="s">
        <v>441</v>
      </c>
    </row>
    <row r="14" spans="1:22" ht="89.25" x14ac:dyDescent="0.25">
      <c r="A14" s="213"/>
      <c r="B14" s="193"/>
      <c r="C14" s="192"/>
      <c r="D14" s="8" t="s">
        <v>64</v>
      </c>
      <c r="E14" s="32"/>
      <c r="F14" s="32"/>
      <c r="G14" s="32"/>
      <c r="H14" s="32"/>
      <c r="I14" s="32"/>
      <c r="J14" s="32"/>
      <c r="K14" s="49"/>
      <c r="L14" s="49"/>
      <c r="M14" s="49"/>
      <c r="N14" s="49"/>
      <c r="O14" s="49"/>
      <c r="P14" s="49"/>
      <c r="Q14" s="10" t="s">
        <v>96</v>
      </c>
      <c r="R14" s="7" t="s">
        <v>148</v>
      </c>
      <c r="S14" s="153">
        <v>0.5</v>
      </c>
      <c r="T14" s="56" t="s">
        <v>443</v>
      </c>
    </row>
    <row r="15" spans="1:22" ht="89.25" customHeight="1" x14ac:dyDescent="0.25">
      <c r="A15" s="213"/>
      <c r="B15" s="58" t="s">
        <v>651</v>
      </c>
      <c r="C15" s="25" t="s">
        <v>87</v>
      </c>
      <c r="D15" s="23" t="s">
        <v>395</v>
      </c>
      <c r="E15" s="33"/>
      <c r="F15" s="33"/>
      <c r="G15" s="33"/>
      <c r="H15" s="33"/>
      <c r="I15" s="33"/>
      <c r="J15" s="33"/>
      <c r="K15" s="31"/>
      <c r="L15" s="31"/>
      <c r="M15" s="31"/>
      <c r="N15" s="31"/>
      <c r="O15" s="31"/>
      <c r="P15" s="31"/>
      <c r="Q15" s="9" t="s">
        <v>162</v>
      </c>
      <c r="R15" s="9" t="s">
        <v>394</v>
      </c>
      <c r="S15" s="151">
        <v>1</v>
      </c>
      <c r="T15" s="80" t="s">
        <v>444</v>
      </c>
    </row>
    <row r="16" spans="1:22" ht="135" customHeight="1" x14ac:dyDescent="0.25">
      <c r="A16" s="213"/>
      <c r="B16" s="191" t="s">
        <v>60</v>
      </c>
      <c r="C16" s="215" t="s">
        <v>159</v>
      </c>
      <c r="D16" s="190" t="s">
        <v>156</v>
      </c>
      <c r="E16" s="33"/>
      <c r="F16" s="33"/>
      <c r="G16" s="33"/>
      <c r="H16" s="33"/>
      <c r="I16" s="33"/>
      <c r="J16" s="33"/>
      <c r="K16" s="31"/>
      <c r="L16" s="31"/>
      <c r="M16" s="31"/>
      <c r="N16" s="31"/>
      <c r="O16" s="31"/>
      <c r="P16" s="31"/>
      <c r="Q16" s="10" t="s">
        <v>163</v>
      </c>
      <c r="R16" s="190" t="s">
        <v>169</v>
      </c>
      <c r="S16" s="151">
        <v>1</v>
      </c>
      <c r="T16" s="56" t="s">
        <v>445</v>
      </c>
    </row>
    <row r="17" spans="1:20" ht="113.25" customHeight="1" x14ac:dyDescent="0.25">
      <c r="A17" s="213"/>
      <c r="B17" s="191"/>
      <c r="C17" s="216"/>
      <c r="D17" s="19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10" t="s">
        <v>164</v>
      </c>
      <c r="R17" s="192"/>
      <c r="S17" s="153">
        <v>0</v>
      </c>
      <c r="T17" s="56" t="s">
        <v>446</v>
      </c>
    </row>
    <row r="18" spans="1:20" ht="129.75" customHeight="1" x14ac:dyDescent="0.25">
      <c r="A18" s="213"/>
      <c r="B18" s="191"/>
      <c r="C18" s="25" t="s">
        <v>86</v>
      </c>
      <c r="D18" s="10" t="s">
        <v>138</v>
      </c>
      <c r="E18" s="33"/>
      <c r="F18" s="33"/>
      <c r="G18" s="33"/>
      <c r="H18" s="33"/>
      <c r="I18" s="33"/>
      <c r="J18" s="33"/>
      <c r="K18" s="31"/>
      <c r="L18" s="31"/>
      <c r="M18" s="31"/>
      <c r="N18" s="31"/>
      <c r="O18" s="31"/>
      <c r="P18" s="31"/>
      <c r="Q18" s="8" t="s">
        <v>97</v>
      </c>
      <c r="R18" s="8" t="s">
        <v>447</v>
      </c>
      <c r="S18" s="151">
        <v>1</v>
      </c>
      <c r="T18" s="56" t="s">
        <v>448</v>
      </c>
    </row>
    <row r="19" spans="1:20" ht="138" customHeight="1" x14ac:dyDescent="0.25">
      <c r="A19" s="213"/>
      <c r="B19" s="191"/>
      <c r="C19" s="9" t="s">
        <v>143</v>
      </c>
      <c r="D19" s="8" t="s">
        <v>139</v>
      </c>
      <c r="E19" s="33"/>
      <c r="F19" s="33"/>
      <c r="G19" s="33"/>
      <c r="H19" s="33"/>
      <c r="I19" s="33"/>
      <c r="J19" s="33"/>
      <c r="K19" s="31"/>
      <c r="L19" s="31"/>
      <c r="M19" s="31"/>
      <c r="N19" s="31"/>
      <c r="O19" s="31"/>
      <c r="P19" s="31"/>
      <c r="Q19" s="8" t="s">
        <v>153</v>
      </c>
      <c r="R19" s="8" t="s">
        <v>170</v>
      </c>
      <c r="S19" s="151">
        <v>1</v>
      </c>
      <c r="T19" s="56" t="s">
        <v>449</v>
      </c>
    </row>
    <row r="20" spans="1:20" ht="178.5" customHeight="1" x14ac:dyDescent="0.25">
      <c r="A20" s="213"/>
      <c r="B20" s="191"/>
      <c r="C20" s="7" t="s">
        <v>144</v>
      </c>
      <c r="D20" s="10" t="s">
        <v>140</v>
      </c>
      <c r="E20" s="36"/>
      <c r="F20" s="36"/>
      <c r="G20" s="36"/>
      <c r="H20" s="36"/>
      <c r="I20" s="36"/>
      <c r="J20" s="36"/>
      <c r="K20" s="105"/>
      <c r="L20" s="105"/>
      <c r="M20" s="105"/>
      <c r="N20" s="105"/>
      <c r="O20" s="105"/>
      <c r="P20" s="105"/>
      <c r="Q20" s="8" t="s">
        <v>165</v>
      </c>
      <c r="R20" s="9" t="s">
        <v>171</v>
      </c>
      <c r="S20" s="153">
        <v>0.5</v>
      </c>
      <c r="T20" s="56" t="s">
        <v>450</v>
      </c>
    </row>
    <row r="21" spans="1:20" ht="89.25" customHeight="1" x14ac:dyDescent="0.25">
      <c r="A21" s="213"/>
      <c r="B21" s="71" t="s">
        <v>47</v>
      </c>
      <c r="C21" s="7" t="s">
        <v>46</v>
      </c>
      <c r="D21" s="10" t="s">
        <v>49</v>
      </c>
      <c r="E21" s="33"/>
      <c r="F21" s="33"/>
      <c r="G21" s="33"/>
      <c r="H21" s="33"/>
      <c r="I21" s="33"/>
      <c r="J21" s="33"/>
      <c r="K21" s="31"/>
      <c r="L21" s="31"/>
      <c r="M21" s="31"/>
      <c r="N21" s="31"/>
      <c r="O21" s="31"/>
      <c r="P21" s="31"/>
      <c r="Q21" s="8" t="s">
        <v>51</v>
      </c>
      <c r="R21" s="8" t="s">
        <v>52</v>
      </c>
      <c r="S21" s="151">
        <v>1</v>
      </c>
      <c r="T21" s="59" t="s">
        <v>451</v>
      </c>
    </row>
    <row r="22" spans="1:20" ht="127.5" customHeight="1" x14ac:dyDescent="0.25">
      <c r="A22" s="212" t="s">
        <v>646</v>
      </c>
      <c r="B22" s="190" t="s">
        <v>37</v>
      </c>
      <c r="C22" s="7" t="s">
        <v>17</v>
      </c>
      <c r="D22" s="7" t="s">
        <v>23</v>
      </c>
      <c r="E22" s="33"/>
      <c r="F22" s="33"/>
      <c r="G22" s="33"/>
      <c r="H22" s="33"/>
      <c r="I22" s="33"/>
      <c r="J22" s="33"/>
      <c r="K22" s="31"/>
      <c r="L22" s="31"/>
      <c r="M22" s="31"/>
      <c r="N22" s="31"/>
      <c r="O22" s="31"/>
      <c r="P22" s="31"/>
      <c r="Q22" s="9" t="s">
        <v>28</v>
      </c>
      <c r="R22" s="9" t="s">
        <v>382</v>
      </c>
      <c r="S22" s="151">
        <v>0.8</v>
      </c>
      <c r="T22" s="56" t="s">
        <v>452</v>
      </c>
    </row>
    <row r="23" spans="1:20" ht="106.5" customHeight="1" x14ac:dyDescent="0.25">
      <c r="A23" s="213"/>
      <c r="B23" s="191"/>
      <c r="C23" s="7" t="s">
        <v>54</v>
      </c>
      <c r="D23" s="7" t="s">
        <v>53</v>
      </c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9" t="s">
        <v>55</v>
      </c>
      <c r="R23" s="9" t="s">
        <v>399</v>
      </c>
      <c r="S23" s="20" t="s">
        <v>473</v>
      </c>
      <c r="T23" s="56" t="s">
        <v>453</v>
      </c>
    </row>
    <row r="24" spans="1:20" ht="120" customHeight="1" x14ac:dyDescent="0.25">
      <c r="A24" s="213"/>
      <c r="B24" s="191"/>
      <c r="C24" s="9" t="s">
        <v>18</v>
      </c>
      <c r="D24" s="7" t="s">
        <v>25</v>
      </c>
      <c r="E24" s="31"/>
      <c r="F24" s="31"/>
      <c r="G24" s="31"/>
      <c r="H24" s="31"/>
      <c r="I24" s="31"/>
      <c r="J24" s="33"/>
      <c r="K24" s="31"/>
      <c r="L24" s="31"/>
      <c r="M24" s="31"/>
      <c r="N24" s="31"/>
      <c r="O24" s="31"/>
      <c r="P24" s="31"/>
      <c r="Q24" s="8" t="s">
        <v>29</v>
      </c>
      <c r="R24" s="8" t="s">
        <v>39</v>
      </c>
      <c r="S24" s="151">
        <v>1</v>
      </c>
      <c r="T24" s="56" t="s">
        <v>454</v>
      </c>
    </row>
    <row r="25" spans="1:20" ht="66.75" customHeight="1" x14ac:dyDescent="0.25">
      <c r="A25" s="213"/>
      <c r="B25" s="192"/>
      <c r="C25" s="9" t="s">
        <v>19</v>
      </c>
      <c r="D25" s="84" t="s">
        <v>26</v>
      </c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8" t="s">
        <v>30</v>
      </c>
      <c r="R25" s="9" t="s">
        <v>384</v>
      </c>
      <c r="S25" s="153">
        <v>0</v>
      </c>
      <c r="T25" s="56" t="s">
        <v>455</v>
      </c>
    </row>
    <row r="26" spans="1:20" ht="127.5" customHeight="1" x14ac:dyDescent="0.25">
      <c r="A26" s="213"/>
      <c r="B26" s="8" t="s">
        <v>652</v>
      </c>
      <c r="C26" s="9" t="s">
        <v>160</v>
      </c>
      <c r="D26" s="9" t="s">
        <v>157</v>
      </c>
      <c r="E26" s="33"/>
      <c r="F26" s="33"/>
      <c r="G26" s="33"/>
      <c r="H26" s="33"/>
      <c r="I26" s="33"/>
      <c r="J26" s="33"/>
      <c r="K26" s="31"/>
      <c r="L26" s="31"/>
      <c r="M26" s="31"/>
      <c r="N26" s="31"/>
      <c r="O26" s="31"/>
      <c r="P26" s="31"/>
      <c r="Q26" s="9" t="s">
        <v>166</v>
      </c>
      <c r="R26" s="9" t="s">
        <v>172</v>
      </c>
      <c r="S26" s="151">
        <v>1</v>
      </c>
      <c r="T26" s="56" t="s">
        <v>471</v>
      </c>
    </row>
    <row r="27" spans="1:20" ht="140.25" customHeight="1" x14ac:dyDescent="0.25">
      <c r="A27" s="214"/>
      <c r="B27" s="52" t="s">
        <v>653</v>
      </c>
      <c r="C27" s="8" t="s">
        <v>36</v>
      </c>
      <c r="D27" s="10" t="s">
        <v>33</v>
      </c>
      <c r="E27" s="33"/>
      <c r="F27" s="33"/>
      <c r="G27" s="33"/>
      <c r="H27" s="33"/>
      <c r="I27" s="33"/>
      <c r="J27" s="33"/>
      <c r="K27" s="31"/>
      <c r="L27" s="31"/>
      <c r="M27" s="31"/>
      <c r="N27" s="31"/>
      <c r="O27" s="31"/>
      <c r="P27" s="31"/>
      <c r="Q27" s="8" t="s">
        <v>35</v>
      </c>
      <c r="R27" s="8" t="s">
        <v>41</v>
      </c>
      <c r="S27" s="151">
        <v>1</v>
      </c>
      <c r="T27" s="56" t="s">
        <v>438</v>
      </c>
    </row>
    <row r="32" spans="1:20" x14ac:dyDescent="0.25">
      <c r="A32" s="6" t="s">
        <v>13</v>
      </c>
      <c r="B32" t="s">
        <v>14</v>
      </c>
      <c r="Q32" s="6" t="s">
        <v>15</v>
      </c>
    </row>
    <row r="34" spans="1:8" x14ac:dyDescent="0.25">
      <c r="A34" s="184" t="s">
        <v>679</v>
      </c>
      <c r="B34" s="185"/>
      <c r="C34" s="186"/>
      <c r="D34" s="1"/>
      <c r="E34" s="11"/>
      <c r="F34" s="1"/>
      <c r="G34" s="1"/>
      <c r="H34" s="1"/>
    </row>
    <row r="35" spans="1:8" x14ac:dyDescent="0.25">
      <c r="A35" s="187" t="s">
        <v>678</v>
      </c>
      <c r="B35" s="187"/>
      <c r="C35" s="17" t="s">
        <v>5</v>
      </c>
      <c r="D35" s="1"/>
      <c r="E35" s="11"/>
      <c r="F35" s="1"/>
      <c r="G35" s="1"/>
      <c r="H35" s="1"/>
    </row>
    <row r="36" spans="1:8" x14ac:dyDescent="0.25">
      <c r="A36" s="130" t="s">
        <v>644</v>
      </c>
      <c r="B36" s="130"/>
      <c r="C36" s="155">
        <f>+AVERAGE(S11,S12,S13,S14,S15,S16,S17,S18,S19,S20,S21)</f>
        <v>0.72727272727272729</v>
      </c>
      <c r="D36" s="1"/>
      <c r="E36" s="11"/>
      <c r="F36" s="1"/>
      <c r="G36" s="1"/>
      <c r="H36" s="1"/>
    </row>
    <row r="37" spans="1:8" x14ac:dyDescent="0.25">
      <c r="A37" s="130" t="s">
        <v>672</v>
      </c>
      <c r="B37" s="130"/>
      <c r="C37" s="19"/>
      <c r="D37" s="12"/>
      <c r="E37" s="13"/>
      <c r="F37" s="12"/>
      <c r="G37" s="12"/>
      <c r="H37" s="12"/>
    </row>
    <row r="38" spans="1:8" x14ac:dyDescent="0.25">
      <c r="A38" s="188" t="s">
        <v>646</v>
      </c>
      <c r="B38" s="188"/>
      <c r="C38" s="155">
        <f>+AVERAGE(S22,S23,S24,S25,S26,S27)</f>
        <v>0.76</v>
      </c>
      <c r="D38" s="1"/>
      <c r="E38" s="13"/>
      <c r="F38" s="1"/>
      <c r="G38" s="1"/>
      <c r="H38" s="1"/>
    </row>
    <row r="39" spans="1:8" ht="15" customHeight="1" x14ac:dyDescent="0.25">
      <c r="A39" s="179" t="s">
        <v>32</v>
      </c>
      <c r="B39" s="179"/>
      <c r="C39" s="155">
        <f>+AVERAGE(C36:C38)</f>
        <v>0.74363636363636365</v>
      </c>
      <c r="D39" s="1"/>
      <c r="E39" s="11"/>
      <c r="F39" s="1"/>
      <c r="G39" s="1"/>
      <c r="H39" s="1"/>
    </row>
  </sheetData>
  <mergeCells count="29">
    <mergeCell ref="B22:B25"/>
    <mergeCell ref="A34:C34"/>
    <mergeCell ref="A35:B35"/>
    <mergeCell ref="A38:B38"/>
    <mergeCell ref="A39:B39"/>
    <mergeCell ref="A22:A27"/>
    <mergeCell ref="R9:R10"/>
    <mergeCell ref="S9:S10"/>
    <mergeCell ref="T9:T10"/>
    <mergeCell ref="R16:R17"/>
    <mergeCell ref="A9:A10"/>
    <mergeCell ref="B9:B10"/>
    <mergeCell ref="C9:C10"/>
    <mergeCell ref="D9:D10"/>
    <mergeCell ref="E9:P9"/>
    <mergeCell ref="Q9:Q10"/>
    <mergeCell ref="B12:B14"/>
    <mergeCell ref="D16:D17"/>
    <mergeCell ref="C12:C14"/>
    <mergeCell ref="C16:C17"/>
    <mergeCell ref="A11:A21"/>
    <mergeCell ref="B16:B20"/>
    <mergeCell ref="A1:D4"/>
    <mergeCell ref="E1:R1"/>
    <mergeCell ref="S1:T1"/>
    <mergeCell ref="E2:R2"/>
    <mergeCell ref="S2:T2"/>
    <mergeCell ref="E3:R4"/>
    <mergeCell ref="S3:T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U33"/>
  <sheetViews>
    <sheetView tabSelected="1" topLeftCell="A28" zoomScaleNormal="100" workbookViewId="0">
      <selection activeCell="R6" sqref="R6"/>
    </sheetView>
  </sheetViews>
  <sheetFormatPr baseColWidth="10" defaultRowHeight="15" x14ac:dyDescent="0.25"/>
  <cols>
    <col min="1" max="1" width="15.42578125" customWidth="1"/>
    <col min="2" max="2" width="34.5703125" customWidth="1"/>
    <col min="3" max="3" width="15.28515625" customWidth="1"/>
    <col min="4" max="4" width="17.140625" customWidth="1"/>
    <col min="5" max="13" width="2.140625" bestFit="1" customWidth="1"/>
    <col min="14" max="16" width="3.140625" bestFit="1" customWidth="1"/>
    <col min="17" max="17" width="16.28515625" customWidth="1"/>
    <col min="18" max="18" width="15.42578125" customWidth="1"/>
    <col min="19" max="19" width="11.140625" customWidth="1"/>
    <col min="20" max="20" width="20.85546875" customWidth="1"/>
  </cols>
  <sheetData>
    <row r="1" spans="1:20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0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0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0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0" x14ac:dyDescent="0.25">
      <c r="A6" s="3" t="s">
        <v>173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0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20" ht="15" customHeight="1" x14ac:dyDescent="0.25">
      <c r="A8" s="172" t="s">
        <v>678</v>
      </c>
      <c r="B8" s="177" t="s">
        <v>1</v>
      </c>
      <c r="C8" s="177" t="s">
        <v>16</v>
      </c>
      <c r="D8" s="177" t="s">
        <v>2</v>
      </c>
      <c r="E8" s="218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20"/>
      <c r="Q8" s="172" t="s">
        <v>380</v>
      </c>
      <c r="R8" s="172" t="s">
        <v>3</v>
      </c>
      <c r="S8" s="172" t="s">
        <v>4</v>
      </c>
      <c r="T8" s="217" t="s">
        <v>6</v>
      </c>
    </row>
    <row r="9" spans="1:20" ht="24" customHeight="1" x14ac:dyDescent="0.25">
      <c r="A9" s="172"/>
      <c r="B9" s="178"/>
      <c r="C9" s="178"/>
      <c r="D9" s="178"/>
      <c r="E9" s="30">
        <v>1</v>
      </c>
      <c r="F9" s="30">
        <v>2</v>
      </c>
      <c r="G9" s="30">
        <v>3</v>
      </c>
      <c r="H9" s="30">
        <v>4</v>
      </c>
      <c r="I9" s="30">
        <v>5</v>
      </c>
      <c r="J9" s="30">
        <v>6</v>
      </c>
      <c r="K9" s="30">
        <v>7</v>
      </c>
      <c r="L9" s="30">
        <v>8</v>
      </c>
      <c r="M9" s="30">
        <v>9</v>
      </c>
      <c r="N9" s="30">
        <v>10</v>
      </c>
      <c r="O9" s="30">
        <v>11</v>
      </c>
      <c r="P9" s="30">
        <v>12</v>
      </c>
      <c r="Q9" s="172"/>
      <c r="R9" s="172"/>
      <c r="S9" s="172"/>
      <c r="T9" s="217"/>
    </row>
    <row r="10" spans="1:20" ht="224.25" customHeight="1" x14ac:dyDescent="0.25">
      <c r="A10" s="180" t="s">
        <v>644</v>
      </c>
      <c r="B10" s="222" t="s">
        <v>60</v>
      </c>
      <c r="C10" s="8" t="s">
        <v>66</v>
      </c>
      <c r="D10" s="48" t="s">
        <v>65</v>
      </c>
      <c r="E10" s="32"/>
      <c r="F10" s="32"/>
      <c r="G10" s="32"/>
      <c r="H10" s="32"/>
      <c r="I10" s="32"/>
      <c r="J10" s="32"/>
      <c r="K10" s="49"/>
      <c r="L10" s="49"/>
      <c r="M10" s="49"/>
      <c r="N10" s="49"/>
      <c r="O10" s="49"/>
      <c r="P10" s="49"/>
      <c r="Q10" s="10" t="s">
        <v>192</v>
      </c>
      <c r="R10" s="8" t="s">
        <v>132</v>
      </c>
      <c r="S10" s="151">
        <v>1</v>
      </c>
      <c r="T10" s="56" t="s">
        <v>555</v>
      </c>
    </row>
    <row r="11" spans="1:20" ht="93" customHeight="1" x14ac:dyDescent="0.25">
      <c r="A11" s="181"/>
      <c r="B11" s="223"/>
      <c r="C11" s="221" t="s">
        <v>180</v>
      </c>
      <c r="D11" s="66" t="s">
        <v>174</v>
      </c>
      <c r="E11" s="49"/>
      <c r="F11" s="49"/>
      <c r="G11" s="104"/>
      <c r="H11" s="104"/>
      <c r="I11" s="104"/>
      <c r="J11" s="38"/>
      <c r="K11" s="104"/>
      <c r="L11" s="49"/>
      <c r="M11" s="49"/>
      <c r="N11" s="49"/>
      <c r="O11" s="49"/>
      <c r="P11" s="49"/>
      <c r="Q11" s="8" t="s">
        <v>126</v>
      </c>
      <c r="R11" s="9" t="s">
        <v>581</v>
      </c>
      <c r="S11" s="153">
        <v>0</v>
      </c>
      <c r="T11" s="73" t="s">
        <v>661</v>
      </c>
    </row>
    <row r="12" spans="1:20" ht="142.5" customHeight="1" x14ac:dyDescent="0.25">
      <c r="A12" s="181"/>
      <c r="B12" s="223"/>
      <c r="C12" s="221"/>
      <c r="D12" s="8" t="s">
        <v>409</v>
      </c>
      <c r="E12" s="49"/>
      <c r="F12" s="49"/>
      <c r="G12" s="49"/>
      <c r="H12" s="49"/>
      <c r="I12" s="49"/>
      <c r="J12" s="32"/>
      <c r="K12" s="49"/>
      <c r="L12" s="49"/>
      <c r="M12" s="49"/>
      <c r="N12" s="49"/>
      <c r="O12" s="49"/>
      <c r="P12" s="49"/>
      <c r="Q12" s="8" t="s">
        <v>27</v>
      </c>
      <c r="R12" s="8" t="s">
        <v>187</v>
      </c>
      <c r="S12" s="153">
        <v>0</v>
      </c>
      <c r="T12" s="73" t="s">
        <v>661</v>
      </c>
    </row>
    <row r="13" spans="1:20" ht="114" customHeight="1" x14ac:dyDescent="0.25">
      <c r="A13" s="181"/>
      <c r="B13" s="223"/>
      <c r="C13" s="8" t="s">
        <v>85</v>
      </c>
      <c r="D13" s="8" t="s">
        <v>175</v>
      </c>
      <c r="E13" s="32"/>
      <c r="F13" s="32"/>
      <c r="G13" s="32"/>
      <c r="H13" s="38"/>
      <c r="I13" s="32"/>
      <c r="J13" s="32"/>
      <c r="K13" s="49"/>
      <c r="L13" s="49"/>
      <c r="M13" s="49"/>
      <c r="N13" s="49"/>
      <c r="O13" s="49"/>
      <c r="P13" s="49"/>
      <c r="Q13" s="10" t="s">
        <v>127</v>
      </c>
      <c r="R13" s="7" t="s">
        <v>108</v>
      </c>
      <c r="S13" s="151">
        <v>1</v>
      </c>
      <c r="T13" s="74" t="s">
        <v>588</v>
      </c>
    </row>
    <row r="14" spans="1:20" ht="89.25" customHeight="1" x14ac:dyDescent="0.25">
      <c r="A14" s="181"/>
      <c r="B14" s="223"/>
      <c r="C14" s="23" t="s">
        <v>181</v>
      </c>
      <c r="D14" s="23" t="s">
        <v>176</v>
      </c>
      <c r="E14" s="33"/>
      <c r="F14" s="33"/>
      <c r="G14" s="33"/>
      <c r="H14" s="33"/>
      <c r="I14" s="33"/>
      <c r="J14" s="33"/>
      <c r="K14" s="31"/>
      <c r="L14" s="31"/>
      <c r="M14" s="31"/>
      <c r="N14" s="31"/>
      <c r="O14" s="31"/>
      <c r="P14" s="31"/>
      <c r="Q14" s="7" t="s">
        <v>193</v>
      </c>
      <c r="R14" s="70" t="s">
        <v>188</v>
      </c>
      <c r="S14" s="151">
        <v>0.8</v>
      </c>
      <c r="T14" s="73" t="s">
        <v>582</v>
      </c>
    </row>
    <row r="15" spans="1:20" ht="135" customHeight="1" x14ac:dyDescent="0.25">
      <c r="A15" s="181"/>
      <c r="B15" s="133" t="s">
        <v>645</v>
      </c>
      <c r="C15" s="91" t="s">
        <v>182</v>
      </c>
      <c r="D15" s="91" t="s">
        <v>177</v>
      </c>
      <c r="E15" s="33"/>
      <c r="F15" s="33"/>
      <c r="G15" s="33"/>
      <c r="H15" s="33"/>
      <c r="I15" s="33"/>
      <c r="J15" s="33"/>
      <c r="K15" s="31"/>
      <c r="L15" s="31"/>
      <c r="M15" s="31"/>
      <c r="N15" s="31"/>
      <c r="O15" s="31"/>
      <c r="P15" s="31"/>
      <c r="Q15" s="92" t="s">
        <v>194</v>
      </c>
      <c r="R15" s="93" t="s">
        <v>474</v>
      </c>
      <c r="S15" s="151">
        <v>1</v>
      </c>
      <c r="T15" s="95" t="s">
        <v>415</v>
      </c>
    </row>
    <row r="16" spans="1:20" ht="138.75" customHeight="1" x14ac:dyDescent="0.25">
      <c r="A16" s="181"/>
      <c r="B16" s="58" t="s">
        <v>651</v>
      </c>
      <c r="C16" s="8" t="s">
        <v>183</v>
      </c>
      <c r="D16" s="10" t="s">
        <v>178</v>
      </c>
      <c r="E16" s="33"/>
      <c r="F16" s="33"/>
      <c r="G16" s="33"/>
      <c r="H16" s="33"/>
      <c r="I16" s="33"/>
      <c r="J16" s="33"/>
      <c r="K16" s="31"/>
      <c r="L16" s="31"/>
      <c r="M16" s="31"/>
      <c r="N16" s="31"/>
      <c r="O16" s="31"/>
      <c r="P16" s="31"/>
      <c r="Q16" s="8" t="s">
        <v>195</v>
      </c>
      <c r="R16" s="8" t="s">
        <v>189</v>
      </c>
      <c r="S16" s="151">
        <v>1</v>
      </c>
      <c r="T16" s="73" t="s">
        <v>583</v>
      </c>
    </row>
    <row r="17" spans="1:21" ht="113.25" customHeight="1" x14ac:dyDescent="0.25">
      <c r="A17" s="181"/>
      <c r="B17" s="58" t="s">
        <v>654</v>
      </c>
      <c r="C17" s="10" t="s">
        <v>416</v>
      </c>
      <c r="D17" s="10" t="s">
        <v>138</v>
      </c>
      <c r="E17" s="33"/>
      <c r="F17" s="33"/>
      <c r="G17" s="33"/>
      <c r="H17" s="33"/>
      <c r="I17" s="33"/>
      <c r="J17" s="33"/>
      <c r="K17" s="31"/>
      <c r="L17" s="31"/>
      <c r="M17" s="31"/>
      <c r="N17" s="31"/>
      <c r="O17" s="31"/>
      <c r="P17" s="31"/>
      <c r="Q17" s="8" t="s">
        <v>165</v>
      </c>
      <c r="R17" s="8" t="s">
        <v>190</v>
      </c>
      <c r="S17" s="151">
        <v>1</v>
      </c>
      <c r="T17" s="73" t="s">
        <v>584</v>
      </c>
    </row>
    <row r="18" spans="1:21" ht="93" customHeight="1" x14ac:dyDescent="0.25">
      <c r="A18" s="190" t="s">
        <v>646</v>
      </c>
      <c r="B18" s="208" t="s">
        <v>645</v>
      </c>
      <c r="C18" s="7" t="s">
        <v>17</v>
      </c>
      <c r="D18" s="7" t="s">
        <v>23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9" t="s">
        <v>28</v>
      </c>
      <c r="R18" s="9" t="s">
        <v>381</v>
      </c>
      <c r="S18" s="20" t="s">
        <v>477</v>
      </c>
      <c r="T18" s="73"/>
    </row>
    <row r="19" spans="1:21" ht="95.25" customHeight="1" x14ac:dyDescent="0.25">
      <c r="A19" s="191"/>
      <c r="B19" s="209"/>
      <c r="C19" s="7" t="s">
        <v>54</v>
      </c>
      <c r="D19" s="7" t="s">
        <v>53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9" t="s">
        <v>55</v>
      </c>
      <c r="R19" s="9" t="s">
        <v>73</v>
      </c>
      <c r="S19" s="20" t="s">
        <v>477</v>
      </c>
      <c r="T19" s="85"/>
    </row>
    <row r="20" spans="1:21" ht="76.5" x14ac:dyDescent="0.25">
      <c r="A20" s="191"/>
      <c r="B20" s="209"/>
      <c r="C20" s="9" t="s">
        <v>18</v>
      </c>
      <c r="D20" s="7" t="s">
        <v>25</v>
      </c>
      <c r="E20" s="31"/>
      <c r="F20" s="31"/>
      <c r="G20" s="31"/>
      <c r="H20" s="31"/>
      <c r="I20" s="31"/>
      <c r="J20" s="33"/>
      <c r="K20" s="31"/>
      <c r="L20" s="31"/>
      <c r="M20" s="31"/>
      <c r="N20" s="31"/>
      <c r="O20" s="31"/>
      <c r="P20" s="31"/>
      <c r="Q20" s="8" t="s">
        <v>417</v>
      </c>
      <c r="R20" s="8" t="s">
        <v>39</v>
      </c>
      <c r="S20" s="151">
        <v>1</v>
      </c>
      <c r="T20" s="75" t="s">
        <v>585</v>
      </c>
    </row>
    <row r="21" spans="1:21" ht="91.5" customHeight="1" x14ac:dyDescent="0.25">
      <c r="A21" s="191"/>
      <c r="B21" s="211"/>
      <c r="C21" s="9" t="s">
        <v>19</v>
      </c>
      <c r="D21" s="7" t="s">
        <v>26</v>
      </c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8" t="s">
        <v>50</v>
      </c>
      <c r="R21" s="9" t="s">
        <v>382</v>
      </c>
      <c r="S21" s="153">
        <v>0</v>
      </c>
      <c r="T21" s="73" t="s">
        <v>586</v>
      </c>
    </row>
    <row r="22" spans="1:21" ht="216" customHeight="1" x14ac:dyDescent="0.25">
      <c r="A22" s="191"/>
      <c r="B22" s="21" t="s">
        <v>652</v>
      </c>
      <c r="C22" s="96" t="s">
        <v>184</v>
      </c>
      <c r="D22" s="96" t="s">
        <v>179</v>
      </c>
      <c r="E22" s="33"/>
      <c r="F22" s="33"/>
      <c r="G22" s="33"/>
      <c r="H22" s="33"/>
      <c r="I22" s="33"/>
      <c r="J22" s="33"/>
      <c r="K22" s="31"/>
      <c r="L22" s="31"/>
      <c r="M22" s="31"/>
      <c r="N22" s="31"/>
      <c r="O22" s="31"/>
      <c r="P22" s="31"/>
      <c r="Q22" s="96" t="s">
        <v>393</v>
      </c>
      <c r="R22" s="96" t="s">
        <v>191</v>
      </c>
      <c r="S22" s="151">
        <v>1</v>
      </c>
      <c r="T22" s="56" t="s">
        <v>587</v>
      </c>
      <c r="U22" s="58"/>
    </row>
    <row r="23" spans="1:21" ht="158.25" customHeight="1" x14ac:dyDescent="0.25">
      <c r="A23" s="192"/>
      <c r="B23" s="10" t="s">
        <v>655</v>
      </c>
      <c r="C23" s="8" t="s">
        <v>185</v>
      </c>
      <c r="D23" s="10" t="s">
        <v>33</v>
      </c>
      <c r="E23" s="33"/>
      <c r="F23" s="33"/>
      <c r="G23" s="33"/>
      <c r="H23" s="33"/>
      <c r="I23" s="33"/>
      <c r="J23" s="33"/>
      <c r="K23" s="31"/>
      <c r="L23" s="31"/>
      <c r="M23" s="31"/>
      <c r="N23" s="31"/>
      <c r="O23" s="31"/>
      <c r="P23" s="31"/>
      <c r="Q23" s="8" t="s">
        <v>418</v>
      </c>
      <c r="R23" s="8" t="s">
        <v>41</v>
      </c>
      <c r="S23" s="151">
        <v>1</v>
      </c>
      <c r="T23" s="73" t="s">
        <v>583</v>
      </c>
      <c r="U23" t="s">
        <v>401</v>
      </c>
    </row>
    <row r="26" spans="1:21" x14ac:dyDescent="0.25">
      <c r="A26" s="6" t="s">
        <v>13</v>
      </c>
      <c r="B26" t="s">
        <v>14</v>
      </c>
      <c r="Q26" s="6" t="s">
        <v>15</v>
      </c>
    </row>
    <row r="28" spans="1:21" ht="26.25" customHeight="1" x14ac:dyDescent="0.25">
      <c r="A28" s="184" t="s">
        <v>679</v>
      </c>
      <c r="B28" s="185"/>
      <c r="C28" s="186"/>
      <c r="D28" s="1"/>
      <c r="E28" s="11"/>
      <c r="F28" s="1"/>
      <c r="G28" s="1"/>
      <c r="H28" s="1"/>
    </row>
    <row r="29" spans="1:21" x14ac:dyDescent="0.25">
      <c r="A29" s="187" t="s">
        <v>678</v>
      </c>
      <c r="B29" s="187"/>
      <c r="C29" s="17" t="s">
        <v>5</v>
      </c>
      <c r="D29" s="1"/>
      <c r="E29" s="11"/>
      <c r="F29" s="1"/>
      <c r="G29" s="1"/>
      <c r="H29" s="1"/>
    </row>
    <row r="30" spans="1:21" x14ac:dyDescent="0.25">
      <c r="A30" s="130" t="s">
        <v>644</v>
      </c>
      <c r="B30" s="130"/>
      <c r="C30" s="155">
        <f>+AVERAGE(S11,S10,S12,S13,S14,S15,S16,S17)</f>
        <v>0.72499999999999998</v>
      </c>
      <c r="D30" s="1"/>
      <c r="E30" s="11"/>
      <c r="F30" s="1"/>
      <c r="G30" s="1"/>
      <c r="H30" s="1"/>
    </row>
    <row r="31" spans="1:21" x14ac:dyDescent="0.25">
      <c r="A31" s="130" t="s">
        <v>672</v>
      </c>
      <c r="B31" s="130"/>
      <c r="C31" s="19"/>
      <c r="D31" s="12"/>
      <c r="E31" s="13"/>
      <c r="F31" s="12"/>
      <c r="G31" s="12"/>
      <c r="H31" s="12"/>
    </row>
    <row r="32" spans="1:21" x14ac:dyDescent="0.25">
      <c r="A32" s="188" t="s">
        <v>646</v>
      </c>
      <c r="B32" s="188"/>
      <c r="C32" s="155">
        <f>+AVERAGE(S18,S19,S20,S21,S22,S23)</f>
        <v>0.75</v>
      </c>
      <c r="D32" s="1"/>
      <c r="E32" s="13"/>
      <c r="F32" s="1"/>
      <c r="G32" s="1"/>
      <c r="H32" s="1"/>
    </row>
    <row r="33" spans="1:8" ht="15" customHeight="1" x14ac:dyDescent="0.25">
      <c r="A33" s="179" t="s">
        <v>32</v>
      </c>
      <c r="B33" s="179"/>
      <c r="C33" s="155">
        <f>+AVERAGE(C30:C32)</f>
        <v>0.73750000000000004</v>
      </c>
      <c r="D33" s="1"/>
      <c r="E33" s="11"/>
      <c r="F33" s="1"/>
      <c r="G33" s="1"/>
      <c r="H33" s="1"/>
    </row>
  </sheetData>
  <mergeCells count="25">
    <mergeCell ref="C11:C12"/>
    <mergeCell ref="A28:C28"/>
    <mergeCell ref="A29:B29"/>
    <mergeCell ref="A32:B32"/>
    <mergeCell ref="A33:B33"/>
    <mergeCell ref="A10:A17"/>
    <mergeCell ref="B18:B21"/>
    <mergeCell ref="B10:B14"/>
    <mergeCell ref="A18:A23"/>
    <mergeCell ref="R8:R9"/>
    <mergeCell ref="S8:S9"/>
    <mergeCell ref="T8:T9"/>
    <mergeCell ref="A8:A9"/>
    <mergeCell ref="B8:B9"/>
    <mergeCell ref="C8:C9"/>
    <mergeCell ref="D8:D9"/>
    <mergeCell ref="E8:P8"/>
    <mergeCell ref="Q8:Q9"/>
    <mergeCell ref="A1:D4"/>
    <mergeCell ref="E1:R1"/>
    <mergeCell ref="S1:T1"/>
    <mergeCell ref="E2:R2"/>
    <mergeCell ref="S2:T2"/>
    <mergeCell ref="E3:R4"/>
    <mergeCell ref="S3:T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U34"/>
  <sheetViews>
    <sheetView zoomScale="89" zoomScaleNormal="89" workbookViewId="0">
      <selection activeCell="R6" sqref="R6"/>
    </sheetView>
  </sheetViews>
  <sheetFormatPr baseColWidth="10" defaultRowHeight="15" x14ac:dyDescent="0.25"/>
  <cols>
    <col min="1" max="1" width="15.42578125" customWidth="1"/>
    <col min="2" max="2" width="32.7109375" customWidth="1"/>
    <col min="3" max="3" width="18.85546875" customWidth="1"/>
    <col min="4" max="4" width="19.28515625" customWidth="1"/>
    <col min="5" max="13" width="2" bestFit="1" customWidth="1"/>
    <col min="14" max="16" width="3" bestFit="1" customWidth="1"/>
    <col min="17" max="17" width="16.42578125" customWidth="1"/>
    <col min="18" max="18" width="14.140625" customWidth="1"/>
    <col min="19" max="19" width="12.7109375" customWidth="1"/>
    <col min="20" max="20" width="16.7109375" customWidth="1"/>
    <col min="21" max="21" width="23.85546875" customWidth="1"/>
  </cols>
  <sheetData>
    <row r="1" spans="1:21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1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1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1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1" ht="21" customHeight="1" x14ac:dyDescent="0.25">
      <c r="A6" s="3" t="s">
        <v>372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1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1" ht="15" customHeight="1" x14ac:dyDescent="0.25">
      <c r="A9" s="172" t="s">
        <v>678</v>
      </c>
      <c r="B9" s="177" t="s">
        <v>383</v>
      </c>
      <c r="C9" s="177" t="s">
        <v>16</v>
      </c>
      <c r="D9" s="224" t="s">
        <v>2</v>
      </c>
      <c r="E9" s="172" t="s">
        <v>7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380</v>
      </c>
      <c r="R9" s="172" t="s">
        <v>38</v>
      </c>
      <c r="S9" s="172" t="s">
        <v>4</v>
      </c>
      <c r="T9" s="201" t="s">
        <v>6</v>
      </c>
    </row>
    <row r="10" spans="1:21" ht="20.25" customHeight="1" x14ac:dyDescent="0.25">
      <c r="A10" s="172"/>
      <c r="B10" s="178"/>
      <c r="C10" s="178"/>
      <c r="D10" s="224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2"/>
      <c r="T10" s="202"/>
    </row>
    <row r="11" spans="1:21" ht="208.5" customHeight="1" x14ac:dyDescent="0.25">
      <c r="A11" s="190" t="s">
        <v>644</v>
      </c>
      <c r="B11" s="208" t="s">
        <v>60</v>
      </c>
      <c r="C11" s="8" t="s">
        <v>66</v>
      </c>
      <c r="D11" s="48" t="s">
        <v>65</v>
      </c>
      <c r="E11" s="32"/>
      <c r="F11" s="32"/>
      <c r="G11" s="32"/>
      <c r="H11" s="32"/>
      <c r="I11" s="32"/>
      <c r="J11" s="32"/>
      <c r="K11" s="49"/>
      <c r="L11" s="49"/>
      <c r="M11" s="49"/>
      <c r="N11" s="49"/>
      <c r="O11" s="49"/>
      <c r="P11" s="49"/>
      <c r="Q11" s="10" t="s">
        <v>68</v>
      </c>
      <c r="R11" s="8" t="s">
        <v>132</v>
      </c>
      <c r="S11" s="151">
        <v>1</v>
      </c>
      <c r="T11" s="56" t="s">
        <v>555</v>
      </c>
      <c r="U11" s="61"/>
    </row>
    <row r="12" spans="1:21" ht="108" customHeight="1" x14ac:dyDescent="0.25">
      <c r="A12" s="191"/>
      <c r="B12" s="209"/>
      <c r="C12" s="10" t="s">
        <v>201</v>
      </c>
      <c r="D12" s="10" t="s">
        <v>197</v>
      </c>
      <c r="E12" s="33"/>
      <c r="F12" s="33"/>
      <c r="G12" s="33"/>
      <c r="H12" s="33"/>
      <c r="I12" s="33"/>
      <c r="J12" s="33"/>
      <c r="K12" s="31"/>
      <c r="L12" s="31"/>
      <c r="M12" s="31"/>
      <c r="N12" s="31"/>
      <c r="O12" s="31"/>
      <c r="P12" s="31"/>
      <c r="Q12" s="8" t="s">
        <v>208</v>
      </c>
      <c r="R12" s="8" t="s">
        <v>211</v>
      </c>
      <c r="S12" s="151">
        <v>1</v>
      </c>
      <c r="T12" s="57" t="s">
        <v>589</v>
      </c>
    </row>
    <row r="13" spans="1:21" ht="121.5" customHeight="1" x14ac:dyDescent="0.25">
      <c r="A13" s="191"/>
      <c r="B13" s="209"/>
      <c r="C13" s="10" t="s">
        <v>202</v>
      </c>
      <c r="D13" s="10" t="s">
        <v>198</v>
      </c>
      <c r="E13" s="33"/>
      <c r="F13" s="33"/>
      <c r="G13" s="33"/>
      <c r="H13" s="33"/>
      <c r="I13" s="33"/>
      <c r="J13" s="33"/>
      <c r="K13" s="31"/>
      <c r="L13" s="31"/>
      <c r="M13" s="31"/>
      <c r="N13" s="31"/>
      <c r="O13" s="31"/>
      <c r="P13" s="31"/>
      <c r="Q13" s="8" t="s">
        <v>209</v>
      </c>
      <c r="R13" s="8" t="s">
        <v>212</v>
      </c>
      <c r="S13" s="151">
        <v>1</v>
      </c>
      <c r="T13" s="56" t="s">
        <v>504</v>
      </c>
    </row>
    <row r="14" spans="1:21" ht="139.5" customHeight="1" x14ac:dyDescent="0.25">
      <c r="A14" s="191"/>
      <c r="B14" s="209"/>
      <c r="C14" s="10" t="s">
        <v>203</v>
      </c>
      <c r="D14" s="8" t="s">
        <v>199</v>
      </c>
      <c r="E14" s="31"/>
      <c r="F14" s="31"/>
      <c r="G14" s="31"/>
      <c r="H14" s="31"/>
      <c r="I14" s="31"/>
      <c r="J14" s="135"/>
      <c r="K14" s="107"/>
      <c r="L14" s="107"/>
      <c r="M14" s="107"/>
      <c r="N14" s="107"/>
      <c r="O14" s="107"/>
      <c r="P14" s="106"/>
      <c r="Q14" s="8" t="s">
        <v>126</v>
      </c>
      <c r="R14" s="9" t="s">
        <v>213</v>
      </c>
      <c r="S14" s="151">
        <v>1</v>
      </c>
      <c r="T14" s="62" t="s">
        <v>656</v>
      </c>
    </row>
    <row r="15" spans="1:21" ht="140.25" customHeight="1" x14ac:dyDescent="0.25">
      <c r="A15" s="191"/>
      <c r="B15" s="209"/>
      <c r="C15" s="10" t="s">
        <v>204</v>
      </c>
      <c r="D15" s="8" t="s">
        <v>137</v>
      </c>
      <c r="E15" s="33"/>
      <c r="F15" s="33"/>
      <c r="G15" s="33"/>
      <c r="H15" s="33"/>
      <c r="I15" s="33"/>
      <c r="J15" s="135"/>
      <c r="K15" s="107"/>
      <c r="L15" s="107"/>
      <c r="M15" s="107"/>
      <c r="N15" s="107"/>
      <c r="O15" s="107"/>
      <c r="P15" s="106"/>
      <c r="Q15" s="8" t="s">
        <v>27</v>
      </c>
      <c r="R15" s="8" t="s">
        <v>214</v>
      </c>
      <c r="S15" s="151">
        <v>1</v>
      </c>
      <c r="T15" s="56" t="s">
        <v>657</v>
      </c>
    </row>
    <row r="16" spans="1:21" ht="82.5" customHeight="1" x14ac:dyDescent="0.25">
      <c r="A16" s="191"/>
      <c r="B16" s="209"/>
      <c r="C16" s="10" t="s">
        <v>205</v>
      </c>
      <c r="D16" s="8" t="s">
        <v>64</v>
      </c>
      <c r="E16" s="33"/>
      <c r="F16" s="33"/>
      <c r="G16" s="33"/>
      <c r="H16" s="33"/>
      <c r="I16" s="33"/>
      <c r="J16" s="135"/>
      <c r="K16" s="107"/>
      <c r="L16" s="107"/>
      <c r="M16" s="107"/>
      <c r="N16" s="107"/>
      <c r="O16" s="107"/>
      <c r="P16" s="106"/>
      <c r="Q16" s="10" t="s">
        <v>96</v>
      </c>
      <c r="R16" s="9" t="s">
        <v>108</v>
      </c>
      <c r="S16" s="151">
        <v>1</v>
      </c>
      <c r="T16" s="56" t="s">
        <v>658</v>
      </c>
    </row>
    <row r="17" spans="1:20" ht="126.75" customHeight="1" x14ac:dyDescent="0.25">
      <c r="A17" s="192"/>
      <c r="B17" s="211"/>
      <c r="C17" s="8" t="s">
        <v>85</v>
      </c>
      <c r="D17" s="8" t="s">
        <v>175</v>
      </c>
      <c r="E17" s="32"/>
      <c r="F17" s="32"/>
      <c r="G17" s="32"/>
      <c r="H17" s="38"/>
      <c r="I17" s="32"/>
      <c r="J17" s="32"/>
      <c r="K17" s="49"/>
      <c r="L17" s="49"/>
      <c r="M17" s="49"/>
      <c r="N17" s="49"/>
      <c r="O17" s="49"/>
      <c r="P17" s="49"/>
      <c r="Q17" s="10" t="s">
        <v>96</v>
      </c>
      <c r="R17" s="7" t="s">
        <v>108</v>
      </c>
      <c r="S17" s="151">
        <v>1</v>
      </c>
      <c r="T17" s="56" t="s">
        <v>659</v>
      </c>
    </row>
    <row r="18" spans="1:20" ht="102" customHeight="1" x14ac:dyDescent="0.25">
      <c r="A18" s="190" t="s">
        <v>646</v>
      </c>
      <c r="B18" s="208" t="s">
        <v>37</v>
      </c>
      <c r="C18" s="7" t="s">
        <v>17</v>
      </c>
      <c r="D18" s="50" t="s">
        <v>23</v>
      </c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9" t="s">
        <v>28</v>
      </c>
      <c r="R18" s="9" t="s">
        <v>384</v>
      </c>
      <c r="S18" s="151">
        <v>0.8</v>
      </c>
      <c r="T18" s="56" t="s">
        <v>660</v>
      </c>
    </row>
    <row r="19" spans="1:20" ht="123" customHeight="1" x14ac:dyDescent="0.25">
      <c r="A19" s="191"/>
      <c r="B19" s="209"/>
      <c r="C19" s="7" t="s">
        <v>54</v>
      </c>
      <c r="D19" s="7" t="s">
        <v>53</v>
      </c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9" t="s">
        <v>55</v>
      </c>
      <c r="R19" s="9" t="s">
        <v>73</v>
      </c>
      <c r="S19" s="20" t="s">
        <v>477</v>
      </c>
      <c r="T19" s="56"/>
    </row>
    <row r="20" spans="1:20" ht="78" customHeight="1" x14ac:dyDescent="0.25">
      <c r="A20" s="191"/>
      <c r="B20" s="209"/>
      <c r="C20" s="9" t="s">
        <v>18</v>
      </c>
      <c r="D20" s="7" t="s">
        <v>25</v>
      </c>
      <c r="E20" s="31"/>
      <c r="F20" s="31"/>
      <c r="G20" s="31"/>
      <c r="H20" s="31"/>
      <c r="I20" s="31"/>
      <c r="J20" s="33"/>
      <c r="K20" s="31"/>
      <c r="L20" s="31"/>
      <c r="M20" s="31"/>
      <c r="N20" s="31"/>
      <c r="O20" s="31"/>
      <c r="P20" s="31"/>
      <c r="Q20" s="8" t="s">
        <v>29</v>
      </c>
      <c r="R20" s="8" t="s">
        <v>39</v>
      </c>
      <c r="S20" s="151">
        <v>1</v>
      </c>
      <c r="T20" s="56" t="s">
        <v>590</v>
      </c>
    </row>
    <row r="21" spans="1:20" ht="69" customHeight="1" x14ac:dyDescent="0.25">
      <c r="A21" s="191"/>
      <c r="B21" s="211"/>
      <c r="C21" s="9" t="s">
        <v>19</v>
      </c>
      <c r="D21" s="7" t="s">
        <v>26</v>
      </c>
      <c r="E21" s="31"/>
      <c r="F21" s="31"/>
      <c r="G21" s="31"/>
      <c r="H21" s="31"/>
      <c r="I21" s="31"/>
      <c r="J21" s="33"/>
      <c r="K21" s="31"/>
      <c r="L21" s="31"/>
      <c r="M21" s="31"/>
      <c r="N21" s="31"/>
      <c r="O21" s="31"/>
      <c r="P21" s="31"/>
      <c r="Q21" s="8" t="s">
        <v>50</v>
      </c>
      <c r="R21" s="9" t="s">
        <v>384</v>
      </c>
      <c r="S21" s="153">
        <v>0</v>
      </c>
      <c r="T21" s="56" t="s">
        <v>591</v>
      </c>
    </row>
    <row r="22" spans="1:20" ht="124.5" customHeight="1" x14ac:dyDescent="0.25">
      <c r="A22" s="191"/>
      <c r="B22" s="21" t="s">
        <v>20</v>
      </c>
      <c r="C22" s="8" t="s">
        <v>206</v>
      </c>
      <c r="D22" s="9" t="s">
        <v>200</v>
      </c>
      <c r="E22" s="33"/>
      <c r="F22" s="33"/>
      <c r="G22" s="33"/>
      <c r="H22" s="33"/>
      <c r="I22" s="33"/>
      <c r="J22" s="33"/>
      <c r="K22" s="31"/>
      <c r="L22" s="31"/>
      <c r="M22" s="31"/>
      <c r="N22" s="31"/>
      <c r="O22" s="31"/>
      <c r="P22" s="31"/>
      <c r="Q22" s="7" t="s">
        <v>210</v>
      </c>
      <c r="R22" s="8" t="s">
        <v>215</v>
      </c>
      <c r="S22" s="151">
        <v>1</v>
      </c>
      <c r="T22" s="56" t="s">
        <v>587</v>
      </c>
    </row>
    <row r="23" spans="1:20" ht="156.75" customHeight="1" x14ac:dyDescent="0.25">
      <c r="A23" s="192"/>
      <c r="B23" s="10" t="s">
        <v>645</v>
      </c>
      <c r="C23" s="8" t="s">
        <v>207</v>
      </c>
      <c r="D23" s="10" t="s">
        <v>33</v>
      </c>
      <c r="E23" s="33"/>
      <c r="F23" s="33"/>
      <c r="G23" s="33"/>
      <c r="H23" s="33"/>
      <c r="I23" s="33"/>
      <c r="J23" s="33"/>
      <c r="K23" s="31"/>
      <c r="L23" s="31"/>
      <c r="M23" s="31"/>
      <c r="N23" s="31"/>
      <c r="O23" s="31"/>
      <c r="P23" s="31"/>
      <c r="Q23" s="8" t="s">
        <v>196</v>
      </c>
      <c r="R23" s="8" t="s">
        <v>41</v>
      </c>
      <c r="S23" s="151">
        <v>1</v>
      </c>
      <c r="T23" s="73" t="s">
        <v>583</v>
      </c>
    </row>
    <row r="24" spans="1:20" x14ac:dyDescent="0.25">
      <c r="S24" s="77"/>
    </row>
    <row r="25" spans="1:20" x14ac:dyDescent="0.25">
      <c r="S25" s="77"/>
    </row>
    <row r="26" spans="1:20" x14ac:dyDescent="0.25">
      <c r="S26" s="77"/>
    </row>
    <row r="27" spans="1:20" x14ac:dyDescent="0.25">
      <c r="A27" s="6" t="s">
        <v>13</v>
      </c>
      <c r="B27" t="s">
        <v>14</v>
      </c>
      <c r="Q27" s="6" t="s">
        <v>15</v>
      </c>
      <c r="S27" s="77"/>
    </row>
    <row r="28" spans="1:20" x14ac:dyDescent="0.25">
      <c r="S28" s="77"/>
    </row>
    <row r="29" spans="1:20" ht="24.75" customHeight="1" x14ac:dyDescent="0.25">
      <c r="A29" s="184" t="s">
        <v>679</v>
      </c>
      <c r="B29" s="185"/>
      <c r="C29" s="186"/>
      <c r="D29" s="1"/>
      <c r="E29" s="11"/>
      <c r="F29" s="1"/>
      <c r="G29" s="1"/>
      <c r="H29" s="1"/>
      <c r="S29" s="77"/>
    </row>
    <row r="30" spans="1:20" x14ac:dyDescent="0.25">
      <c r="A30" s="187" t="s">
        <v>678</v>
      </c>
      <c r="B30" s="187"/>
      <c r="C30" s="17" t="s">
        <v>5</v>
      </c>
      <c r="D30" s="1"/>
      <c r="E30" s="11"/>
      <c r="F30" s="1"/>
      <c r="G30" s="1"/>
      <c r="H30" s="1"/>
      <c r="S30" s="77"/>
    </row>
    <row r="31" spans="1:20" x14ac:dyDescent="0.25">
      <c r="A31" s="130" t="s">
        <v>644</v>
      </c>
      <c r="B31" s="130"/>
      <c r="C31" s="150">
        <f>+AVERAGE(S11,S12,S13,S14,S15,S16,S17)</f>
        <v>1</v>
      </c>
      <c r="D31" s="1"/>
      <c r="E31" s="11"/>
      <c r="F31" s="1"/>
      <c r="G31" s="1"/>
      <c r="H31" s="1"/>
      <c r="S31" s="77"/>
    </row>
    <row r="32" spans="1:20" x14ac:dyDescent="0.25">
      <c r="A32" s="130" t="s">
        <v>672</v>
      </c>
      <c r="B32" s="130"/>
      <c r="C32" s="19"/>
      <c r="D32" s="12"/>
      <c r="E32" s="13"/>
      <c r="F32" s="12"/>
      <c r="G32" s="12"/>
      <c r="H32" s="12"/>
      <c r="S32" s="77"/>
    </row>
    <row r="33" spans="1:19" x14ac:dyDescent="0.25">
      <c r="A33" s="188" t="s">
        <v>646</v>
      </c>
      <c r="B33" s="188"/>
      <c r="C33" s="155">
        <f>+AVERAGE(S18,S19,S20,S21,S22,S23)</f>
        <v>0.76</v>
      </c>
      <c r="D33" s="1"/>
      <c r="E33" s="13"/>
      <c r="F33" s="1"/>
      <c r="G33" s="1"/>
      <c r="H33" s="1"/>
      <c r="S33" s="77"/>
    </row>
    <row r="34" spans="1:19" ht="15" customHeight="1" x14ac:dyDescent="0.25">
      <c r="A34" s="179" t="s">
        <v>32</v>
      </c>
      <c r="B34" s="179"/>
      <c r="C34" s="150">
        <f>+AVERAGE(C31:C33)</f>
        <v>0.88</v>
      </c>
      <c r="D34" s="1"/>
      <c r="E34" s="11"/>
      <c r="F34" s="1"/>
      <c r="G34" s="1"/>
      <c r="H34" s="1"/>
    </row>
  </sheetData>
  <mergeCells count="24">
    <mergeCell ref="A33:B33"/>
    <mergeCell ref="A34:B34"/>
    <mergeCell ref="A18:A23"/>
    <mergeCell ref="R9:R10"/>
    <mergeCell ref="S9:S10"/>
    <mergeCell ref="B11:B17"/>
    <mergeCell ref="B18:B21"/>
    <mergeCell ref="A11:A17"/>
    <mergeCell ref="A29:C29"/>
    <mergeCell ref="A30:B30"/>
    <mergeCell ref="T9:T10"/>
    <mergeCell ref="A9:A10"/>
    <mergeCell ref="B9:B10"/>
    <mergeCell ref="C9:C10"/>
    <mergeCell ref="D9:D10"/>
    <mergeCell ref="E9:P9"/>
    <mergeCell ref="Q9:Q10"/>
    <mergeCell ref="A1:D4"/>
    <mergeCell ref="E1:R1"/>
    <mergeCell ref="S1:T1"/>
    <mergeCell ref="E2:R2"/>
    <mergeCell ref="S2:T2"/>
    <mergeCell ref="E3:R4"/>
    <mergeCell ref="S3:T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T39"/>
  <sheetViews>
    <sheetView zoomScale="89" zoomScaleNormal="89" workbookViewId="0">
      <selection activeCell="R6" sqref="R6"/>
    </sheetView>
  </sheetViews>
  <sheetFormatPr baseColWidth="10" defaultRowHeight="15" x14ac:dyDescent="0.25"/>
  <cols>
    <col min="1" max="1" width="18.5703125" customWidth="1"/>
    <col min="2" max="2" width="34" customWidth="1"/>
    <col min="3" max="3" width="16.42578125" customWidth="1"/>
    <col min="4" max="4" width="17.140625" customWidth="1"/>
    <col min="5" max="13" width="2" bestFit="1" customWidth="1"/>
    <col min="14" max="16" width="3" bestFit="1" customWidth="1"/>
    <col min="17" max="17" width="19" customWidth="1"/>
    <col min="18" max="18" width="13.85546875" customWidth="1"/>
    <col min="19" max="19" width="10.140625" customWidth="1"/>
    <col min="20" max="20" width="23.42578125" customWidth="1"/>
  </cols>
  <sheetData>
    <row r="1" spans="1:20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0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0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0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0" x14ac:dyDescent="0.25">
      <c r="A6" s="3" t="s">
        <v>216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0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0" ht="15" customHeight="1" x14ac:dyDescent="0.25">
      <c r="A9" s="172" t="s">
        <v>678</v>
      </c>
      <c r="B9" s="177" t="s">
        <v>1</v>
      </c>
      <c r="C9" s="177" t="s">
        <v>16</v>
      </c>
      <c r="D9" s="172" t="s">
        <v>2</v>
      </c>
      <c r="E9" s="172" t="s">
        <v>7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</v>
      </c>
      <c r="S9" s="173" t="s">
        <v>5</v>
      </c>
      <c r="T9" s="201" t="s">
        <v>6</v>
      </c>
    </row>
    <row r="10" spans="1:20" x14ac:dyDescent="0.25">
      <c r="A10" s="172"/>
      <c r="B10" s="178"/>
      <c r="C10" s="178"/>
      <c r="D10" s="172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4"/>
      <c r="T10" s="202"/>
    </row>
    <row r="11" spans="1:20" ht="162" customHeight="1" x14ac:dyDescent="0.25">
      <c r="A11" s="79" t="s">
        <v>644</v>
      </c>
      <c r="B11" s="208" t="s">
        <v>60</v>
      </c>
      <c r="C11" s="8" t="s">
        <v>66</v>
      </c>
      <c r="D11" s="48" t="s">
        <v>65</v>
      </c>
      <c r="E11" s="32"/>
      <c r="F11" s="32"/>
      <c r="G11" s="32"/>
      <c r="H11" s="32"/>
      <c r="I11" s="32"/>
      <c r="J11" s="32"/>
      <c r="K11" s="49"/>
      <c r="L11" s="49"/>
      <c r="M11" s="49"/>
      <c r="N11" s="49"/>
      <c r="O11" s="49"/>
      <c r="P11" s="49"/>
      <c r="Q11" s="10" t="s">
        <v>68</v>
      </c>
      <c r="R11" s="8" t="s">
        <v>226</v>
      </c>
      <c r="S11" s="151">
        <v>1</v>
      </c>
      <c r="T11" s="56" t="s">
        <v>555</v>
      </c>
    </row>
    <row r="12" spans="1:20" ht="117" customHeight="1" x14ac:dyDescent="0.25">
      <c r="A12" s="132" t="s">
        <v>646</v>
      </c>
      <c r="B12" s="209"/>
      <c r="C12" s="221" t="s">
        <v>222</v>
      </c>
      <c r="D12" s="8" t="s">
        <v>113</v>
      </c>
      <c r="E12" s="49"/>
      <c r="F12" s="49"/>
      <c r="G12" s="104"/>
      <c r="H12" s="104"/>
      <c r="I12" s="104"/>
      <c r="J12" s="104"/>
      <c r="K12" s="104"/>
      <c r="L12" s="49"/>
      <c r="M12" s="49"/>
      <c r="N12" s="49"/>
      <c r="O12" s="49"/>
      <c r="P12" s="49"/>
      <c r="Q12" s="8" t="s">
        <v>126</v>
      </c>
      <c r="R12" s="9" t="s">
        <v>133</v>
      </c>
      <c r="S12" s="20"/>
      <c r="T12" s="56"/>
    </row>
    <row r="13" spans="1:20" ht="138.75" customHeight="1" x14ac:dyDescent="0.25">
      <c r="A13" s="191" t="s">
        <v>644</v>
      </c>
      <c r="B13" s="209"/>
      <c r="C13" s="221"/>
      <c r="D13" s="8" t="s">
        <v>409</v>
      </c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8" t="s">
        <v>27</v>
      </c>
      <c r="R13" s="8" t="s">
        <v>227</v>
      </c>
      <c r="S13" s="20"/>
      <c r="T13" s="56"/>
    </row>
    <row r="14" spans="1:20" ht="102" x14ac:dyDescent="0.25">
      <c r="A14" s="191"/>
      <c r="B14" s="209"/>
      <c r="C14" s="8" t="s">
        <v>85</v>
      </c>
      <c r="D14" s="66" t="s">
        <v>367</v>
      </c>
      <c r="E14" s="32"/>
      <c r="F14" s="32"/>
      <c r="G14" s="32"/>
      <c r="H14" s="38"/>
      <c r="I14" s="32"/>
      <c r="J14" s="32"/>
      <c r="K14" s="49"/>
      <c r="L14" s="49"/>
      <c r="M14" s="49"/>
      <c r="N14" s="49"/>
      <c r="O14" s="49"/>
      <c r="P14" s="49"/>
      <c r="Q14" s="10" t="s">
        <v>96</v>
      </c>
      <c r="R14" s="7" t="s">
        <v>108</v>
      </c>
      <c r="S14" s="151">
        <v>1</v>
      </c>
      <c r="T14" s="56" t="s">
        <v>556</v>
      </c>
    </row>
    <row r="15" spans="1:20" ht="125.25" customHeight="1" x14ac:dyDescent="0.25">
      <c r="A15" s="191"/>
      <c r="B15" s="209"/>
      <c r="C15" s="221" t="s">
        <v>159</v>
      </c>
      <c r="D15" s="8" t="s">
        <v>156</v>
      </c>
      <c r="E15" s="33"/>
      <c r="F15" s="33"/>
      <c r="G15" s="33"/>
      <c r="H15" s="33"/>
      <c r="I15" s="33"/>
      <c r="J15" s="33"/>
      <c r="K15" s="26"/>
      <c r="L15" s="31"/>
      <c r="M15" s="26"/>
      <c r="N15" s="31"/>
      <c r="O15" s="31"/>
      <c r="P15" s="31"/>
      <c r="Q15" s="10" t="s">
        <v>223</v>
      </c>
      <c r="R15" s="221"/>
      <c r="S15" s="151">
        <v>1</v>
      </c>
      <c r="T15" s="56" t="s">
        <v>557</v>
      </c>
    </row>
    <row r="16" spans="1:20" ht="106.5" customHeight="1" x14ac:dyDescent="0.25">
      <c r="A16" s="191"/>
      <c r="B16" s="209"/>
      <c r="C16" s="221"/>
      <c r="D16" s="8" t="s">
        <v>217</v>
      </c>
      <c r="E16" s="33"/>
      <c r="F16" s="33"/>
      <c r="G16" s="33"/>
      <c r="H16" s="33"/>
      <c r="I16" s="33"/>
      <c r="J16" s="33"/>
      <c r="K16" s="26"/>
      <c r="L16" s="31"/>
      <c r="M16" s="31"/>
      <c r="N16" s="31"/>
      <c r="O16" s="31"/>
      <c r="P16" s="31"/>
      <c r="Q16" s="10" t="s">
        <v>193</v>
      </c>
      <c r="R16" s="221"/>
      <c r="S16" s="151">
        <v>1</v>
      </c>
      <c r="T16" s="56" t="s">
        <v>558</v>
      </c>
    </row>
    <row r="17" spans="1:20" ht="120.75" customHeight="1" x14ac:dyDescent="0.25">
      <c r="A17" s="191"/>
      <c r="B17" s="209"/>
      <c r="C17" s="221"/>
      <c r="D17" s="8" t="s">
        <v>218</v>
      </c>
      <c r="E17" s="33"/>
      <c r="F17" s="33"/>
      <c r="G17" s="33"/>
      <c r="H17" s="33"/>
      <c r="I17" s="33"/>
      <c r="J17" s="33"/>
      <c r="K17" s="31"/>
      <c r="L17" s="31"/>
      <c r="M17" s="31"/>
      <c r="N17" s="31"/>
      <c r="O17" s="31"/>
      <c r="P17" s="31"/>
      <c r="Q17" s="10" t="s">
        <v>224</v>
      </c>
      <c r="R17" s="221"/>
      <c r="S17" s="151">
        <v>1</v>
      </c>
      <c r="T17" s="56" t="s">
        <v>559</v>
      </c>
    </row>
    <row r="18" spans="1:20" ht="98.25" customHeight="1" x14ac:dyDescent="0.25">
      <c r="A18" s="191" t="s">
        <v>644</v>
      </c>
      <c r="B18" s="209"/>
      <c r="C18" s="25" t="s">
        <v>86</v>
      </c>
      <c r="D18" s="10" t="s">
        <v>138</v>
      </c>
      <c r="E18" s="33"/>
      <c r="F18" s="33"/>
      <c r="G18" s="33"/>
      <c r="H18" s="33"/>
      <c r="I18" s="33"/>
      <c r="J18" s="33"/>
      <c r="K18" s="31"/>
      <c r="L18" s="31"/>
      <c r="M18" s="31"/>
      <c r="N18" s="31"/>
      <c r="O18" s="31"/>
      <c r="P18" s="31"/>
      <c r="Q18" s="8" t="s">
        <v>97</v>
      </c>
      <c r="R18" s="8" t="s">
        <v>228</v>
      </c>
      <c r="S18" s="151">
        <v>1</v>
      </c>
      <c r="T18" s="56" t="s">
        <v>560</v>
      </c>
    </row>
    <row r="19" spans="1:20" ht="114.75" customHeight="1" x14ac:dyDescent="0.25">
      <c r="A19" s="191"/>
      <c r="B19" s="209"/>
      <c r="C19" s="9" t="s">
        <v>143</v>
      </c>
      <c r="D19" s="8" t="s">
        <v>219</v>
      </c>
      <c r="E19" s="33"/>
      <c r="F19" s="33"/>
      <c r="G19" s="33"/>
      <c r="H19" s="33"/>
      <c r="I19" s="33"/>
      <c r="J19" s="33"/>
      <c r="K19" s="31"/>
      <c r="L19" s="31"/>
      <c r="M19" s="31"/>
      <c r="N19" s="31"/>
      <c r="O19" s="31"/>
      <c r="P19" s="31"/>
      <c r="Q19" s="8" t="s">
        <v>153</v>
      </c>
      <c r="R19" s="9" t="s">
        <v>562</v>
      </c>
      <c r="S19" s="151">
        <v>1</v>
      </c>
      <c r="T19" s="56" t="s">
        <v>561</v>
      </c>
    </row>
    <row r="20" spans="1:20" ht="124.5" customHeight="1" x14ac:dyDescent="0.25">
      <c r="A20" s="132"/>
      <c r="B20" s="131" t="s">
        <v>662</v>
      </c>
      <c r="C20" s="25" t="s">
        <v>87</v>
      </c>
      <c r="D20" s="23" t="s">
        <v>80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9" t="s">
        <v>98</v>
      </c>
      <c r="R20" s="9" t="s">
        <v>110</v>
      </c>
      <c r="S20" s="20" t="s">
        <v>477</v>
      </c>
      <c r="T20" s="56" t="s">
        <v>563</v>
      </c>
    </row>
    <row r="21" spans="1:20" ht="104.25" customHeight="1" x14ac:dyDescent="0.25">
      <c r="A21" s="132" t="s">
        <v>646</v>
      </c>
      <c r="B21" s="110" t="s">
        <v>650</v>
      </c>
      <c r="C21" s="7" t="s">
        <v>144</v>
      </c>
      <c r="D21" s="10" t="s">
        <v>220</v>
      </c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" t="s">
        <v>154</v>
      </c>
      <c r="R21" s="10" t="s">
        <v>151</v>
      </c>
      <c r="S21" s="20" t="s">
        <v>477</v>
      </c>
      <c r="T21" s="56" t="s">
        <v>564</v>
      </c>
    </row>
    <row r="22" spans="1:20" ht="117" customHeight="1" x14ac:dyDescent="0.25">
      <c r="A22" s="132" t="s">
        <v>644</v>
      </c>
      <c r="B22" s="48" t="s">
        <v>47</v>
      </c>
      <c r="C22" s="10" t="s">
        <v>46</v>
      </c>
      <c r="D22" s="10" t="s">
        <v>49</v>
      </c>
      <c r="E22" s="33"/>
      <c r="F22" s="33"/>
      <c r="G22" s="33"/>
      <c r="H22" s="33"/>
      <c r="I22" s="33"/>
      <c r="J22" s="33"/>
      <c r="K22" s="31"/>
      <c r="L22" s="31"/>
      <c r="M22" s="31"/>
      <c r="N22" s="31"/>
      <c r="O22" s="31"/>
      <c r="P22" s="31"/>
      <c r="Q22" s="8" t="s">
        <v>51</v>
      </c>
      <c r="R22" s="8" t="s">
        <v>52</v>
      </c>
      <c r="S22" s="151">
        <v>1</v>
      </c>
      <c r="T22" s="56" t="s">
        <v>565</v>
      </c>
    </row>
    <row r="23" spans="1:20" ht="106.5" customHeight="1" x14ac:dyDescent="0.25">
      <c r="A23" s="190" t="s">
        <v>646</v>
      </c>
      <c r="B23" s="208" t="s">
        <v>37</v>
      </c>
      <c r="C23" s="7" t="s">
        <v>17</v>
      </c>
      <c r="D23" s="50" t="s">
        <v>23</v>
      </c>
      <c r="E23" s="33"/>
      <c r="F23" s="33"/>
      <c r="G23" s="33"/>
      <c r="H23" s="33"/>
      <c r="I23" s="33"/>
      <c r="J23" s="33"/>
      <c r="K23" s="31"/>
      <c r="L23" s="31"/>
      <c r="M23" s="31"/>
      <c r="N23" s="31"/>
      <c r="O23" s="31"/>
      <c r="P23" s="31"/>
      <c r="Q23" s="9" t="s">
        <v>28</v>
      </c>
      <c r="R23" s="9" t="s">
        <v>411</v>
      </c>
      <c r="S23" s="151">
        <v>1</v>
      </c>
      <c r="T23" s="56" t="s">
        <v>565</v>
      </c>
    </row>
    <row r="24" spans="1:20" ht="87.75" customHeight="1" x14ac:dyDescent="0.25">
      <c r="A24" s="191"/>
      <c r="B24" s="209"/>
      <c r="C24" s="7" t="s">
        <v>54</v>
      </c>
      <c r="D24" s="7" t="s">
        <v>53</v>
      </c>
      <c r="E24" s="33"/>
      <c r="F24" s="33"/>
      <c r="G24" s="33"/>
      <c r="H24" s="33"/>
      <c r="I24" s="33"/>
      <c r="J24" s="33"/>
      <c r="K24" s="31"/>
      <c r="L24" s="31"/>
      <c r="M24" s="31"/>
      <c r="N24" s="31"/>
      <c r="O24" s="31"/>
      <c r="P24" s="31"/>
      <c r="Q24" s="9" t="s">
        <v>55</v>
      </c>
      <c r="R24" s="9" t="s">
        <v>56</v>
      </c>
      <c r="S24" s="153">
        <v>0.5</v>
      </c>
      <c r="T24" s="56" t="s">
        <v>566</v>
      </c>
    </row>
    <row r="25" spans="1:20" ht="76.5" x14ac:dyDescent="0.25">
      <c r="A25" s="191"/>
      <c r="B25" s="209"/>
      <c r="C25" s="9" t="s">
        <v>18</v>
      </c>
      <c r="D25" s="7" t="s">
        <v>25</v>
      </c>
      <c r="E25" s="33"/>
      <c r="F25" s="33"/>
      <c r="G25" s="33"/>
      <c r="H25" s="33"/>
      <c r="I25" s="33"/>
      <c r="J25" s="33"/>
      <c r="K25" s="31"/>
      <c r="L25" s="31"/>
      <c r="M25" s="31"/>
      <c r="N25" s="31"/>
      <c r="O25" s="31"/>
      <c r="P25" s="31"/>
      <c r="Q25" s="8" t="s">
        <v>29</v>
      </c>
      <c r="R25" s="8" t="s">
        <v>39</v>
      </c>
      <c r="S25" s="151">
        <v>1</v>
      </c>
      <c r="T25" s="56" t="s">
        <v>567</v>
      </c>
    </row>
    <row r="26" spans="1:20" ht="63.75" x14ac:dyDescent="0.25">
      <c r="A26" s="191"/>
      <c r="B26" s="211"/>
      <c r="C26" s="9" t="s">
        <v>19</v>
      </c>
      <c r="D26" s="7" t="s">
        <v>26</v>
      </c>
      <c r="E26" s="33"/>
      <c r="F26" s="33"/>
      <c r="G26" s="33"/>
      <c r="H26" s="33"/>
      <c r="I26" s="33"/>
      <c r="J26" s="33"/>
      <c r="K26" s="31"/>
      <c r="L26" s="31"/>
      <c r="M26" s="31"/>
      <c r="N26" s="31"/>
      <c r="O26" s="31"/>
      <c r="P26" s="31"/>
      <c r="Q26" s="8" t="s">
        <v>50</v>
      </c>
      <c r="R26" s="9" t="s">
        <v>382</v>
      </c>
      <c r="S26" s="151">
        <v>1</v>
      </c>
      <c r="T26" s="56" t="s">
        <v>568</v>
      </c>
    </row>
    <row r="27" spans="1:20" ht="166.5" customHeight="1" x14ac:dyDescent="0.25">
      <c r="A27" s="191"/>
      <c r="B27" s="7" t="s">
        <v>20</v>
      </c>
      <c r="C27" s="9" t="s">
        <v>67</v>
      </c>
      <c r="D27" s="9" t="s">
        <v>221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9" t="s">
        <v>70</v>
      </c>
      <c r="R27" s="9" t="s">
        <v>229</v>
      </c>
      <c r="S27" s="151">
        <v>1</v>
      </c>
      <c r="T27" s="56" t="s">
        <v>569</v>
      </c>
    </row>
    <row r="28" spans="1:20" ht="84.75" customHeight="1" x14ac:dyDescent="0.25">
      <c r="A28" s="191"/>
      <c r="B28" s="225" t="s">
        <v>645</v>
      </c>
      <c r="C28" s="8" t="s">
        <v>36</v>
      </c>
      <c r="D28" s="10" t="s">
        <v>33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8" t="s">
        <v>35</v>
      </c>
      <c r="R28" s="8" t="s">
        <v>41</v>
      </c>
      <c r="S28" s="151">
        <v>1</v>
      </c>
      <c r="T28" s="56" t="s">
        <v>570</v>
      </c>
    </row>
    <row r="29" spans="1:20" ht="165.75" customHeight="1" x14ac:dyDescent="0.25">
      <c r="A29" s="192"/>
      <c r="B29" s="226"/>
      <c r="C29" s="10" t="s">
        <v>22</v>
      </c>
      <c r="D29" s="10" t="s">
        <v>34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8" t="s">
        <v>225</v>
      </c>
      <c r="R29" s="8" t="s">
        <v>45</v>
      </c>
      <c r="S29" s="20" t="s">
        <v>477</v>
      </c>
      <c r="T29" s="56"/>
    </row>
    <row r="32" spans="1:20" x14ac:dyDescent="0.25">
      <c r="A32" s="6" t="s">
        <v>13</v>
      </c>
      <c r="B32" t="s">
        <v>14</v>
      </c>
      <c r="Q32" s="6" t="s">
        <v>15</v>
      </c>
    </row>
    <row r="34" spans="1:8" x14ac:dyDescent="0.25">
      <c r="A34" s="184" t="s">
        <v>679</v>
      </c>
      <c r="B34" s="185"/>
      <c r="C34" s="186"/>
      <c r="D34" s="1"/>
      <c r="E34" s="11"/>
      <c r="F34" s="1"/>
      <c r="G34" s="1"/>
      <c r="H34" s="1"/>
    </row>
    <row r="35" spans="1:8" x14ac:dyDescent="0.25">
      <c r="A35" s="187" t="s">
        <v>678</v>
      </c>
      <c r="B35" s="187"/>
      <c r="C35" s="17" t="s">
        <v>5</v>
      </c>
      <c r="D35" s="1"/>
      <c r="E35" s="11"/>
      <c r="F35" s="1"/>
      <c r="G35" s="1"/>
      <c r="H35" s="1"/>
    </row>
    <row r="36" spans="1:8" x14ac:dyDescent="0.25">
      <c r="A36" s="130" t="s">
        <v>644</v>
      </c>
      <c r="B36" s="130"/>
      <c r="C36" s="150">
        <f>+AVERAGE(S11,S14,S15,S16,S17,S18,S19,S22)</f>
        <v>1</v>
      </c>
      <c r="D36" s="1"/>
      <c r="E36" s="11"/>
      <c r="F36" s="1"/>
      <c r="G36" s="1"/>
      <c r="H36" s="1"/>
    </row>
    <row r="37" spans="1:8" x14ac:dyDescent="0.25">
      <c r="A37" s="130" t="s">
        <v>672</v>
      </c>
      <c r="B37" s="130"/>
      <c r="C37" s="19"/>
      <c r="D37" s="12"/>
      <c r="E37" s="13"/>
      <c r="F37" s="12"/>
      <c r="G37" s="12"/>
      <c r="H37" s="12"/>
    </row>
    <row r="38" spans="1:8" x14ac:dyDescent="0.25">
      <c r="A38" s="188" t="s">
        <v>646</v>
      </c>
      <c r="B38" s="188"/>
      <c r="C38" s="150">
        <f>+AVERAGE(S12,S21,S23,S24,S25,S26,S27,S28,S29)</f>
        <v>0.91666666666666663</v>
      </c>
      <c r="D38" s="1"/>
      <c r="E38" s="13"/>
      <c r="F38" s="1"/>
      <c r="G38" s="1"/>
      <c r="H38" s="1"/>
    </row>
    <row r="39" spans="1:8" ht="15" customHeight="1" x14ac:dyDescent="0.25">
      <c r="A39" s="179" t="s">
        <v>32</v>
      </c>
      <c r="B39" s="179"/>
      <c r="C39" s="150">
        <f>+AVERAGE(C36:C38)</f>
        <v>0.95833333333333326</v>
      </c>
      <c r="D39" s="1"/>
      <c r="E39" s="11"/>
      <c r="F39" s="1"/>
      <c r="G39" s="1"/>
      <c r="H39" s="1"/>
    </row>
  </sheetData>
  <mergeCells count="29">
    <mergeCell ref="S9:S10"/>
    <mergeCell ref="T9:T10"/>
    <mergeCell ref="R15:R17"/>
    <mergeCell ref="Q9:Q10"/>
    <mergeCell ref="C12:C13"/>
    <mergeCell ref="C15:C17"/>
    <mergeCell ref="B23:B26"/>
    <mergeCell ref="A34:C34"/>
    <mergeCell ref="A35:B35"/>
    <mergeCell ref="A38:B38"/>
    <mergeCell ref="A39:B39"/>
    <mergeCell ref="B28:B29"/>
    <mergeCell ref="A23:A29"/>
    <mergeCell ref="A13:A17"/>
    <mergeCell ref="S1:T1"/>
    <mergeCell ref="E2:R2"/>
    <mergeCell ref="S2:T2"/>
    <mergeCell ref="E3:R4"/>
    <mergeCell ref="S3:T4"/>
    <mergeCell ref="B11:B19"/>
    <mergeCell ref="A18:A19"/>
    <mergeCell ref="A1:D4"/>
    <mergeCell ref="E1:R1"/>
    <mergeCell ref="A9:A10"/>
    <mergeCell ref="B9:B10"/>
    <mergeCell ref="C9:C10"/>
    <mergeCell ref="D9:D10"/>
    <mergeCell ref="E9:P9"/>
    <mergeCell ref="R9:R10"/>
  </mergeCells>
  <pageMargins left="0.70866141732283472" right="0.70866141732283472" top="0.15748031496062992" bottom="0.15748031496062992" header="0.31496062992125984" footer="0.31496062992125984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U33"/>
  <sheetViews>
    <sheetView zoomScale="80" zoomScaleNormal="80" workbookViewId="0">
      <selection activeCell="R6" sqref="R6"/>
    </sheetView>
  </sheetViews>
  <sheetFormatPr baseColWidth="10" defaultRowHeight="15" x14ac:dyDescent="0.25"/>
  <cols>
    <col min="1" max="1" width="15.85546875" customWidth="1"/>
    <col min="2" max="2" width="25.7109375" customWidth="1"/>
    <col min="3" max="3" width="37.5703125" customWidth="1"/>
    <col min="4" max="4" width="17" customWidth="1"/>
    <col min="5" max="13" width="2" bestFit="1" customWidth="1"/>
    <col min="14" max="16" width="3" bestFit="1" customWidth="1"/>
    <col min="17" max="17" width="19.42578125" customWidth="1"/>
    <col min="18" max="18" width="14.42578125" customWidth="1"/>
    <col min="19" max="19" width="14" customWidth="1"/>
    <col min="20" max="20" width="20.85546875" customWidth="1"/>
  </cols>
  <sheetData>
    <row r="1" spans="1:21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1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1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1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1" x14ac:dyDescent="0.25">
      <c r="A6" s="3" t="s">
        <v>230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1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1" ht="15" customHeight="1" x14ac:dyDescent="0.25">
      <c r="A9" s="172" t="s">
        <v>678</v>
      </c>
      <c r="B9" s="177" t="s">
        <v>1</v>
      </c>
      <c r="C9" s="177" t="s">
        <v>16</v>
      </c>
      <c r="D9" s="172" t="s">
        <v>2</v>
      </c>
      <c r="E9" s="172" t="s">
        <v>7</v>
      </c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 t="s">
        <v>4</v>
      </c>
      <c r="R9" s="172" t="s">
        <v>392</v>
      </c>
      <c r="S9" s="172" t="s">
        <v>4</v>
      </c>
      <c r="T9" s="227" t="s">
        <v>6</v>
      </c>
    </row>
    <row r="10" spans="1:21" ht="21.75" customHeight="1" x14ac:dyDescent="0.25">
      <c r="A10" s="172"/>
      <c r="B10" s="178"/>
      <c r="C10" s="178"/>
      <c r="D10" s="172"/>
      <c r="E10" s="30">
        <v>1</v>
      </c>
      <c r="F10" s="30">
        <v>2</v>
      </c>
      <c r="G10" s="30">
        <v>3</v>
      </c>
      <c r="H10" s="30">
        <v>4</v>
      </c>
      <c r="I10" s="30">
        <v>5</v>
      </c>
      <c r="J10" s="30">
        <v>6</v>
      </c>
      <c r="K10" s="30">
        <v>7</v>
      </c>
      <c r="L10" s="30">
        <v>8</v>
      </c>
      <c r="M10" s="30">
        <v>9</v>
      </c>
      <c r="N10" s="30">
        <v>10</v>
      </c>
      <c r="O10" s="30">
        <v>11</v>
      </c>
      <c r="P10" s="30">
        <v>12</v>
      </c>
      <c r="Q10" s="172"/>
      <c r="R10" s="172"/>
      <c r="S10" s="172"/>
      <c r="T10" s="227"/>
    </row>
    <row r="11" spans="1:21" ht="252" customHeight="1" x14ac:dyDescent="0.25">
      <c r="A11" s="212" t="s">
        <v>644</v>
      </c>
      <c r="B11" s="72" t="s">
        <v>60</v>
      </c>
      <c r="C11" s="8" t="s">
        <v>66</v>
      </c>
      <c r="D11" s="48" t="s">
        <v>65</v>
      </c>
      <c r="E11" s="32"/>
      <c r="F11" s="32"/>
      <c r="G11" s="32"/>
      <c r="H11" s="32"/>
      <c r="I11" s="32"/>
      <c r="J11" s="32"/>
      <c r="K11" s="49"/>
      <c r="L11" s="49"/>
      <c r="M11" s="49"/>
      <c r="N11" s="49"/>
      <c r="O11" s="49"/>
      <c r="P11" s="49"/>
      <c r="Q11" s="10" t="s">
        <v>68</v>
      </c>
      <c r="R11" s="8" t="s">
        <v>239</v>
      </c>
      <c r="S11" s="81" t="s">
        <v>477</v>
      </c>
      <c r="T11" s="56" t="s">
        <v>530</v>
      </c>
    </row>
    <row r="12" spans="1:21" ht="178.5" customHeight="1" x14ac:dyDescent="0.25">
      <c r="A12" s="213"/>
      <c r="B12" s="110" t="s">
        <v>663</v>
      </c>
      <c r="C12" s="7" t="s">
        <v>233</v>
      </c>
      <c r="D12" s="7" t="s">
        <v>231</v>
      </c>
      <c r="E12" s="33"/>
      <c r="F12" s="33"/>
      <c r="G12" s="33"/>
      <c r="H12" s="33"/>
      <c r="I12" s="33"/>
      <c r="J12" s="33"/>
      <c r="K12" s="31"/>
      <c r="L12" s="31"/>
      <c r="M12" s="31"/>
      <c r="N12" s="49"/>
      <c r="O12" s="49"/>
      <c r="P12" s="49"/>
      <c r="Q12" s="7" t="s">
        <v>236</v>
      </c>
      <c r="R12" s="25" t="s">
        <v>240</v>
      </c>
      <c r="S12" s="156">
        <v>1</v>
      </c>
      <c r="T12" s="110" t="s">
        <v>531</v>
      </c>
    </row>
    <row r="13" spans="1:21" ht="234" customHeight="1" x14ac:dyDescent="0.25">
      <c r="A13" s="196" t="s">
        <v>646</v>
      </c>
      <c r="B13" s="194" t="s">
        <v>645</v>
      </c>
      <c r="C13" s="190" t="s">
        <v>234</v>
      </c>
      <c r="D13" s="8" t="s">
        <v>113</v>
      </c>
      <c r="E13" s="32"/>
      <c r="F13" s="32"/>
      <c r="G13" s="38"/>
      <c r="H13" s="38"/>
      <c r="I13" s="38"/>
      <c r="J13" s="38"/>
      <c r="K13" s="104"/>
      <c r="L13" s="49"/>
      <c r="M13" s="49"/>
      <c r="N13" s="49"/>
      <c r="O13" s="49"/>
      <c r="P13" s="49"/>
      <c r="Q13" s="8" t="s">
        <v>126</v>
      </c>
      <c r="R13" s="9" t="s">
        <v>133</v>
      </c>
      <c r="S13" s="157">
        <v>1</v>
      </c>
      <c r="T13" s="56" t="s">
        <v>532</v>
      </c>
      <c r="U13" s="56"/>
    </row>
    <row r="14" spans="1:21" ht="144.75" customHeight="1" x14ac:dyDescent="0.25">
      <c r="A14" s="196"/>
      <c r="B14" s="194"/>
      <c r="C14" s="191"/>
      <c r="D14" s="8" t="s">
        <v>137</v>
      </c>
      <c r="E14" s="32"/>
      <c r="F14" s="32"/>
      <c r="G14" s="32"/>
      <c r="H14" s="32"/>
      <c r="I14" s="32"/>
      <c r="J14" s="32"/>
      <c r="K14" s="49"/>
      <c r="L14" s="49"/>
      <c r="M14" s="49"/>
      <c r="N14" s="49"/>
      <c r="O14" s="49"/>
      <c r="P14" s="49"/>
      <c r="Q14" s="8" t="s">
        <v>27</v>
      </c>
      <c r="R14" s="8" t="s">
        <v>227</v>
      </c>
      <c r="S14" s="157">
        <v>1</v>
      </c>
      <c r="T14" s="56" t="s">
        <v>533</v>
      </c>
    </row>
    <row r="15" spans="1:21" ht="89.25" customHeight="1" x14ac:dyDescent="0.25">
      <c r="A15" s="196"/>
      <c r="B15" s="194"/>
      <c r="C15" s="192"/>
      <c r="D15" s="8" t="s">
        <v>64</v>
      </c>
      <c r="E15" s="32"/>
      <c r="F15" s="32"/>
      <c r="G15" s="32"/>
      <c r="H15" s="32"/>
      <c r="I15" s="32"/>
      <c r="J15" s="32"/>
      <c r="K15" s="49"/>
      <c r="L15" s="49"/>
      <c r="M15" s="49"/>
      <c r="N15" s="49"/>
      <c r="O15" s="49"/>
      <c r="P15" s="49"/>
      <c r="Q15" s="10" t="s">
        <v>96</v>
      </c>
      <c r="R15" s="10" t="s">
        <v>148</v>
      </c>
      <c r="S15" s="156">
        <v>1</v>
      </c>
      <c r="T15" s="56" t="s">
        <v>534</v>
      </c>
    </row>
    <row r="16" spans="1:21" ht="119.25" customHeight="1" x14ac:dyDescent="0.25">
      <c r="A16" s="196"/>
      <c r="B16" s="195"/>
      <c r="C16" s="7" t="s">
        <v>235</v>
      </c>
      <c r="D16" s="50" t="s">
        <v>232</v>
      </c>
      <c r="E16" s="33"/>
      <c r="F16" s="33"/>
      <c r="G16" s="33"/>
      <c r="H16" s="33"/>
      <c r="I16" s="33"/>
      <c r="J16" s="33"/>
      <c r="K16" s="31"/>
      <c r="L16" s="31"/>
      <c r="M16" s="31"/>
      <c r="N16" s="31"/>
      <c r="O16" s="31"/>
      <c r="P16" s="31"/>
      <c r="Q16" s="7" t="s">
        <v>237</v>
      </c>
      <c r="R16" s="8" t="s">
        <v>241</v>
      </c>
      <c r="S16" s="156">
        <v>1</v>
      </c>
      <c r="T16" s="56" t="s">
        <v>535</v>
      </c>
    </row>
    <row r="17" spans="1:21" ht="112.5" customHeight="1" x14ac:dyDescent="0.25">
      <c r="A17" s="196"/>
      <c r="B17" s="72" t="s">
        <v>664</v>
      </c>
      <c r="C17" s="10" t="s">
        <v>46</v>
      </c>
      <c r="D17" s="10" t="s">
        <v>391</v>
      </c>
      <c r="E17" s="33"/>
      <c r="F17" s="33"/>
      <c r="G17" s="33"/>
      <c r="H17" s="33"/>
      <c r="I17" s="33"/>
      <c r="J17" s="33"/>
      <c r="K17" s="31"/>
      <c r="L17" s="31"/>
      <c r="M17" s="31"/>
      <c r="N17" s="31"/>
      <c r="O17" s="31"/>
      <c r="P17" s="31"/>
      <c r="Q17" s="8" t="s">
        <v>51</v>
      </c>
      <c r="R17" s="8" t="s">
        <v>52</v>
      </c>
      <c r="S17" s="81" t="s">
        <v>477</v>
      </c>
      <c r="T17" s="69" t="s">
        <v>536</v>
      </c>
    </row>
    <row r="18" spans="1:21" ht="100.5" customHeight="1" x14ac:dyDescent="0.25">
      <c r="A18" s="196"/>
      <c r="B18" s="208" t="s">
        <v>37</v>
      </c>
      <c r="C18" s="7" t="s">
        <v>17</v>
      </c>
      <c r="D18" s="7" t="s">
        <v>23</v>
      </c>
      <c r="E18" s="26"/>
      <c r="F18" s="26"/>
      <c r="G18" s="26"/>
      <c r="H18" s="26"/>
      <c r="I18" s="33"/>
      <c r="J18" s="26"/>
      <c r="K18" s="31"/>
      <c r="L18" s="31"/>
      <c r="M18" s="31"/>
      <c r="N18" s="31"/>
      <c r="O18" s="31"/>
      <c r="P18" s="31"/>
      <c r="Q18" s="9" t="s">
        <v>28</v>
      </c>
      <c r="R18" s="9" t="s">
        <v>384</v>
      </c>
      <c r="S18" s="82" t="s">
        <v>477</v>
      </c>
      <c r="T18" s="56" t="s">
        <v>537</v>
      </c>
    </row>
    <row r="19" spans="1:21" ht="124.5" customHeight="1" x14ac:dyDescent="0.25">
      <c r="A19" s="196"/>
      <c r="B19" s="209"/>
      <c r="C19" s="7" t="s">
        <v>54</v>
      </c>
      <c r="D19" s="7" t="s">
        <v>53</v>
      </c>
      <c r="E19" s="33"/>
      <c r="F19" s="33"/>
      <c r="G19" s="33"/>
      <c r="H19" s="33"/>
      <c r="I19" s="33"/>
      <c r="J19" s="33"/>
      <c r="K19" s="31"/>
      <c r="L19" s="31"/>
      <c r="M19" s="31"/>
      <c r="N19" s="31"/>
      <c r="O19" s="31"/>
      <c r="P19" s="31"/>
      <c r="Q19" s="9" t="s">
        <v>55</v>
      </c>
      <c r="R19" s="9" t="s">
        <v>62</v>
      </c>
      <c r="S19" s="82" t="s">
        <v>477</v>
      </c>
      <c r="T19" s="56" t="s">
        <v>538</v>
      </c>
    </row>
    <row r="20" spans="1:21" ht="76.5" x14ac:dyDescent="0.25">
      <c r="A20" s="196"/>
      <c r="B20" s="209"/>
      <c r="C20" s="9" t="s">
        <v>18</v>
      </c>
      <c r="D20" s="7" t="s">
        <v>25</v>
      </c>
      <c r="E20" s="26"/>
      <c r="F20" s="26"/>
      <c r="G20" s="26"/>
      <c r="H20" s="33"/>
      <c r="I20" s="26"/>
      <c r="J20" s="26"/>
      <c r="K20" s="31"/>
      <c r="L20" s="31"/>
      <c r="M20" s="31"/>
      <c r="N20" s="31"/>
      <c r="O20" s="31"/>
      <c r="P20" s="31"/>
      <c r="Q20" s="8" t="s">
        <v>29</v>
      </c>
      <c r="R20" s="8" t="s">
        <v>39</v>
      </c>
      <c r="S20" s="157">
        <v>1</v>
      </c>
      <c r="T20" s="56" t="s">
        <v>539</v>
      </c>
      <c r="U20" s="58"/>
    </row>
    <row r="21" spans="1:21" ht="93.75" customHeight="1" x14ac:dyDescent="0.25">
      <c r="A21" s="196"/>
      <c r="B21" s="211"/>
      <c r="C21" s="9" t="s">
        <v>19</v>
      </c>
      <c r="D21" s="7" t="s">
        <v>26</v>
      </c>
      <c r="E21" s="26"/>
      <c r="F21" s="26"/>
      <c r="G21" s="26"/>
      <c r="H21" s="26"/>
      <c r="I21" s="33"/>
      <c r="J21" s="26"/>
      <c r="K21" s="31"/>
      <c r="L21" s="31"/>
      <c r="M21" s="31"/>
      <c r="N21" s="31"/>
      <c r="O21" s="31"/>
      <c r="P21" s="31"/>
      <c r="Q21" s="8" t="s">
        <v>50</v>
      </c>
      <c r="R21" s="9" t="s">
        <v>384</v>
      </c>
      <c r="S21" s="158">
        <v>0</v>
      </c>
      <c r="T21" s="56" t="s">
        <v>540</v>
      </c>
    </row>
    <row r="22" spans="1:21" ht="179.25" customHeight="1" x14ac:dyDescent="0.25">
      <c r="A22" s="196"/>
      <c r="B22" s="7" t="s">
        <v>652</v>
      </c>
      <c r="C22" s="9" t="s">
        <v>390</v>
      </c>
      <c r="D22" s="9" t="s">
        <v>157</v>
      </c>
      <c r="E22" s="26"/>
      <c r="F22" s="26"/>
      <c r="G22" s="26"/>
      <c r="H22" s="33"/>
      <c r="I22" s="33"/>
      <c r="J22" s="33"/>
      <c r="K22" s="31"/>
      <c r="L22" s="31"/>
      <c r="M22" s="31"/>
      <c r="N22" s="31"/>
      <c r="O22" s="31"/>
      <c r="P22" s="31"/>
      <c r="Q22" s="9" t="s">
        <v>166</v>
      </c>
      <c r="R22" s="9" t="s">
        <v>172</v>
      </c>
      <c r="S22" s="157">
        <v>1</v>
      </c>
      <c r="T22" s="56" t="s">
        <v>541</v>
      </c>
    </row>
    <row r="23" spans="1:21" ht="116.25" customHeight="1" x14ac:dyDescent="0.25">
      <c r="A23" s="197"/>
      <c r="B23" s="10" t="s">
        <v>37</v>
      </c>
      <c r="C23" s="8" t="s">
        <v>36</v>
      </c>
      <c r="D23" s="10" t="s">
        <v>33</v>
      </c>
      <c r="E23" s="33"/>
      <c r="F23" s="33"/>
      <c r="G23" s="33"/>
      <c r="H23" s="33"/>
      <c r="I23" s="33"/>
      <c r="J23" s="33"/>
      <c r="K23" s="31"/>
      <c r="L23" s="31"/>
      <c r="M23" s="31"/>
      <c r="N23" s="31"/>
      <c r="O23" s="31"/>
      <c r="P23" s="31"/>
      <c r="Q23" s="8" t="s">
        <v>238</v>
      </c>
      <c r="R23" s="8" t="s">
        <v>41</v>
      </c>
      <c r="S23" s="157">
        <v>1</v>
      </c>
      <c r="T23" s="56" t="s">
        <v>542</v>
      </c>
    </row>
    <row r="26" spans="1:21" x14ac:dyDescent="0.25">
      <c r="A26" s="6" t="s">
        <v>13</v>
      </c>
      <c r="B26" t="s">
        <v>14</v>
      </c>
      <c r="Q26" s="6" t="s">
        <v>15</v>
      </c>
    </row>
    <row r="28" spans="1:21" x14ac:dyDescent="0.25">
      <c r="A28" s="184" t="s">
        <v>679</v>
      </c>
      <c r="B28" s="185"/>
      <c r="C28" s="186"/>
      <c r="D28" s="1"/>
      <c r="E28" s="11"/>
      <c r="F28" s="1"/>
      <c r="G28" s="1"/>
      <c r="H28" s="1"/>
    </row>
    <row r="29" spans="1:21" x14ac:dyDescent="0.25">
      <c r="A29" s="187" t="s">
        <v>678</v>
      </c>
      <c r="B29" s="187"/>
      <c r="C29" s="17" t="s">
        <v>5</v>
      </c>
      <c r="D29" s="1"/>
      <c r="E29" s="11"/>
      <c r="F29" s="1"/>
      <c r="G29" s="1"/>
      <c r="H29" s="1"/>
    </row>
    <row r="30" spans="1:21" x14ac:dyDescent="0.25">
      <c r="A30" s="130" t="s">
        <v>644</v>
      </c>
      <c r="B30" s="130"/>
      <c r="C30" s="150">
        <f>+AVERAGE(S11,S12)</f>
        <v>1</v>
      </c>
      <c r="D30" s="1"/>
      <c r="E30" s="11"/>
      <c r="F30" s="1"/>
      <c r="G30" s="1"/>
      <c r="H30" s="1"/>
    </row>
    <row r="31" spans="1:21" x14ac:dyDescent="0.25">
      <c r="A31" s="130" t="s">
        <v>672</v>
      </c>
      <c r="B31" s="130"/>
      <c r="C31" s="19"/>
      <c r="D31" s="12"/>
      <c r="E31" s="13"/>
      <c r="F31" s="12"/>
      <c r="G31" s="12"/>
      <c r="H31" s="12"/>
    </row>
    <row r="32" spans="1:21" x14ac:dyDescent="0.25">
      <c r="A32" s="188" t="s">
        <v>646</v>
      </c>
      <c r="B32" s="188"/>
      <c r="C32" s="150">
        <f>+AVERAGE(S13,S14,S15,S16,S17,S18,S19,S20,S21,S22,S23)</f>
        <v>0.875</v>
      </c>
      <c r="D32" s="1"/>
      <c r="E32" s="13"/>
      <c r="F32" s="1"/>
      <c r="G32" s="1"/>
      <c r="H32" s="1"/>
    </row>
    <row r="33" spans="1:8" ht="15" customHeight="1" x14ac:dyDescent="0.25">
      <c r="A33" s="179" t="s">
        <v>32</v>
      </c>
      <c r="B33" s="179"/>
      <c r="C33" s="150">
        <f>+AVERAGE(C30:C32)</f>
        <v>0.9375</v>
      </c>
      <c r="D33" s="1"/>
      <c r="E33" s="11"/>
      <c r="F33" s="1"/>
      <c r="G33" s="1"/>
      <c r="H33" s="1"/>
    </row>
  </sheetData>
  <mergeCells count="25">
    <mergeCell ref="A32:B32"/>
    <mergeCell ref="A33:B33"/>
    <mergeCell ref="B13:B16"/>
    <mergeCell ref="A13:A23"/>
    <mergeCell ref="A1:D4"/>
    <mergeCell ref="A11:A12"/>
    <mergeCell ref="B18:B21"/>
    <mergeCell ref="C13:C15"/>
    <mergeCell ref="A28:C28"/>
    <mergeCell ref="A29:B29"/>
    <mergeCell ref="E1:R1"/>
    <mergeCell ref="S1:T1"/>
    <mergeCell ref="E2:R2"/>
    <mergeCell ref="S2:T2"/>
    <mergeCell ref="E3:R4"/>
    <mergeCell ref="S3:T4"/>
    <mergeCell ref="R9:R10"/>
    <mergeCell ref="S9:S10"/>
    <mergeCell ref="T9:T10"/>
    <mergeCell ref="A9:A10"/>
    <mergeCell ref="B9:B10"/>
    <mergeCell ref="C9:C10"/>
    <mergeCell ref="D9:D10"/>
    <mergeCell ref="E9:P9"/>
    <mergeCell ref="Q9:Q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T36"/>
  <sheetViews>
    <sheetView zoomScale="85" zoomScaleNormal="85" workbookViewId="0">
      <selection activeCell="R6" sqref="R6"/>
    </sheetView>
  </sheetViews>
  <sheetFormatPr baseColWidth="10" defaultRowHeight="15" x14ac:dyDescent="0.25"/>
  <cols>
    <col min="1" max="1" width="16.140625" customWidth="1"/>
    <col min="2" max="2" width="20.5703125" customWidth="1"/>
    <col min="3" max="3" width="22.140625" customWidth="1"/>
    <col min="4" max="4" width="18.7109375" customWidth="1"/>
    <col min="5" max="13" width="2" bestFit="1" customWidth="1"/>
    <col min="14" max="16" width="3" bestFit="1" customWidth="1"/>
    <col min="17" max="17" width="15.5703125" customWidth="1"/>
    <col min="18" max="18" width="14.85546875" customWidth="1"/>
    <col min="19" max="19" width="10.85546875" customWidth="1"/>
    <col min="20" max="20" width="17.28515625" customWidth="1"/>
  </cols>
  <sheetData>
    <row r="1" spans="1:20" x14ac:dyDescent="0.25">
      <c r="A1" s="162"/>
      <c r="B1" s="162"/>
      <c r="C1" s="162"/>
      <c r="D1" s="162"/>
      <c r="E1" s="163" t="s">
        <v>9</v>
      </c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4"/>
      <c r="S1" s="165" t="s">
        <v>10</v>
      </c>
      <c r="T1" s="165"/>
    </row>
    <row r="2" spans="1:20" x14ac:dyDescent="0.25">
      <c r="A2" s="162"/>
      <c r="B2" s="162"/>
      <c r="C2" s="162"/>
      <c r="D2" s="162"/>
      <c r="E2" s="163" t="s">
        <v>8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65" t="s">
        <v>11</v>
      </c>
      <c r="T2" s="165"/>
    </row>
    <row r="3" spans="1:20" x14ac:dyDescent="0.25">
      <c r="A3" s="162"/>
      <c r="B3" s="162"/>
      <c r="C3" s="162"/>
      <c r="D3" s="162"/>
      <c r="E3" s="166" t="s">
        <v>0</v>
      </c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8" t="s">
        <v>12</v>
      </c>
      <c r="T3" s="169"/>
    </row>
    <row r="4" spans="1:20" x14ac:dyDescent="0.25">
      <c r="A4" s="162"/>
      <c r="B4" s="162"/>
      <c r="C4" s="162"/>
      <c r="D4" s="162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70"/>
      <c r="T4" s="171"/>
    </row>
    <row r="6" spans="1:20" x14ac:dyDescent="0.25">
      <c r="A6" s="3" t="s">
        <v>242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 t="s">
        <v>687</v>
      </c>
    </row>
    <row r="7" spans="1:20" x14ac:dyDescent="0.25">
      <c r="A7" s="5" t="s">
        <v>434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9" spans="1:20" ht="15" customHeight="1" x14ac:dyDescent="0.25">
      <c r="A9" s="172" t="s">
        <v>678</v>
      </c>
      <c r="B9" s="230" t="s">
        <v>1</v>
      </c>
      <c r="C9" s="230" t="s">
        <v>16</v>
      </c>
      <c r="D9" s="232" t="s">
        <v>2</v>
      </c>
      <c r="E9" s="232" t="s">
        <v>7</v>
      </c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 t="s">
        <v>4</v>
      </c>
      <c r="R9" s="232" t="s">
        <v>3</v>
      </c>
      <c r="S9" s="173" t="s">
        <v>5</v>
      </c>
      <c r="T9" s="228" t="s">
        <v>6</v>
      </c>
    </row>
    <row r="10" spans="1:20" ht="22.5" customHeight="1" x14ac:dyDescent="0.25">
      <c r="A10" s="172"/>
      <c r="B10" s="231"/>
      <c r="C10" s="231"/>
      <c r="D10" s="232"/>
      <c r="E10" s="46">
        <v>1</v>
      </c>
      <c r="F10" s="46">
        <v>2</v>
      </c>
      <c r="G10" s="46">
        <v>3</v>
      </c>
      <c r="H10" s="46">
        <v>4</v>
      </c>
      <c r="I10" s="46">
        <v>5</v>
      </c>
      <c r="J10" s="46">
        <v>6</v>
      </c>
      <c r="K10" s="46">
        <v>7</v>
      </c>
      <c r="L10" s="46">
        <v>8</v>
      </c>
      <c r="M10" s="46">
        <v>9</v>
      </c>
      <c r="N10" s="46">
        <v>10</v>
      </c>
      <c r="O10" s="46">
        <v>11</v>
      </c>
      <c r="P10" s="46">
        <v>12</v>
      </c>
      <c r="Q10" s="232"/>
      <c r="R10" s="232"/>
      <c r="S10" s="174"/>
      <c r="T10" s="229"/>
    </row>
    <row r="11" spans="1:20" ht="156" customHeight="1" x14ac:dyDescent="0.25">
      <c r="A11" s="79" t="s">
        <v>644</v>
      </c>
      <c r="B11" s="136" t="s">
        <v>60</v>
      </c>
      <c r="C11" s="8" t="s">
        <v>248</v>
      </c>
      <c r="D11" s="37" t="s">
        <v>243</v>
      </c>
      <c r="E11" s="115"/>
      <c r="F11" s="115"/>
      <c r="G11" s="115"/>
      <c r="H11" s="115"/>
      <c r="I11" s="115"/>
      <c r="J11" s="115"/>
      <c r="K11" s="29"/>
      <c r="L11" s="29"/>
      <c r="M11" s="29"/>
      <c r="N11" s="29"/>
      <c r="O11" s="29"/>
      <c r="P11" s="29"/>
      <c r="Q11" s="90" t="s">
        <v>251</v>
      </c>
      <c r="R11" s="14" t="s">
        <v>254</v>
      </c>
      <c r="S11" s="151">
        <v>1</v>
      </c>
      <c r="T11" s="56" t="s">
        <v>621</v>
      </c>
    </row>
    <row r="12" spans="1:20" ht="123" customHeight="1" x14ac:dyDescent="0.25">
      <c r="A12" s="132" t="s">
        <v>646</v>
      </c>
      <c r="B12" s="137" t="s">
        <v>665</v>
      </c>
      <c r="C12" s="190" t="s">
        <v>419</v>
      </c>
      <c r="D12" s="39" t="s">
        <v>244</v>
      </c>
      <c r="E12" s="32"/>
      <c r="F12" s="32"/>
      <c r="G12" s="38"/>
      <c r="H12" s="38"/>
      <c r="I12" s="38"/>
      <c r="J12" s="38"/>
      <c r="K12" s="104"/>
      <c r="L12" s="49"/>
      <c r="M12" s="49"/>
      <c r="N12" s="49"/>
      <c r="O12" s="49"/>
      <c r="P12" s="49"/>
      <c r="Q12" s="8" t="s">
        <v>126</v>
      </c>
      <c r="R12" s="9" t="s">
        <v>168</v>
      </c>
      <c r="S12" s="151">
        <v>1</v>
      </c>
      <c r="T12" s="56" t="s">
        <v>622</v>
      </c>
    </row>
    <row r="13" spans="1:20" ht="97.5" customHeight="1" x14ac:dyDescent="0.25">
      <c r="A13" s="191" t="s">
        <v>644</v>
      </c>
      <c r="B13" s="137" t="s">
        <v>666</v>
      </c>
      <c r="C13" s="191"/>
      <c r="D13" s="40" t="s">
        <v>245</v>
      </c>
      <c r="E13" s="32"/>
      <c r="F13" s="32"/>
      <c r="G13" s="32"/>
      <c r="H13" s="32"/>
      <c r="I13" s="32"/>
      <c r="J13" s="32"/>
      <c r="K13" s="49"/>
      <c r="L13" s="49"/>
      <c r="M13" s="49"/>
      <c r="N13" s="49"/>
      <c r="O13" s="49"/>
      <c r="P13" s="49"/>
      <c r="Q13" s="8" t="s">
        <v>27</v>
      </c>
      <c r="R13" s="8" t="s">
        <v>255</v>
      </c>
      <c r="S13" s="151">
        <v>1</v>
      </c>
      <c r="T13" s="56" t="s">
        <v>623</v>
      </c>
    </row>
    <row r="14" spans="1:20" ht="90.75" customHeight="1" x14ac:dyDescent="0.25">
      <c r="A14" s="191"/>
      <c r="B14" s="137" t="s">
        <v>654</v>
      </c>
      <c r="C14" s="191"/>
      <c r="D14" s="40" t="s">
        <v>78</v>
      </c>
      <c r="E14" s="32"/>
      <c r="F14" s="32"/>
      <c r="G14" s="32"/>
      <c r="H14" s="32"/>
      <c r="I14" s="32"/>
      <c r="J14" s="32"/>
      <c r="K14" s="49"/>
      <c r="L14" s="49"/>
      <c r="M14" s="49"/>
      <c r="N14" s="49"/>
      <c r="O14" s="49"/>
      <c r="P14" s="49"/>
      <c r="Q14" s="10" t="s">
        <v>96</v>
      </c>
      <c r="R14" s="10" t="s">
        <v>148</v>
      </c>
      <c r="S14" s="151">
        <v>1</v>
      </c>
      <c r="T14" s="56" t="s">
        <v>623</v>
      </c>
    </row>
    <row r="15" spans="1:20" ht="138" customHeight="1" x14ac:dyDescent="0.25">
      <c r="A15" s="191"/>
      <c r="B15" s="110" t="s">
        <v>667</v>
      </c>
      <c r="C15" s="8" t="s">
        <v>249</v>
      </c>
      <c r="D15" s="9" t="s">
        <v>414</v>
      </c>
      <c r="E15" s="32"/>
      <c r="F15" s="32"/>
      <c r="G15" s="32"/>
      <c r="H15" s="32"/>
      <c r="I15" s="32"/>
      <c r="J15" s="32"/>
      <c r="K15" s="49"/>
      <c r="L15" s="49"/>
      <c r="M15" s="49"/>
      <c r="N15" s="49"/>
      <c r="O15" s="49"/>
      <c r="P15" s="49"/>
      <c r="Q15" s="10" t="s">
        <v>252</v>
      </c>
      <c r="R15" s="10" t="s">
        <v>256</v>
      </c>
      <c r="S15" s="151">
        <v>1</v>
      </c>
      <c r="T15" s="60" t="s">
        <v>624</v>
      </c>
    </row>
    <row r="16" spans="1:20" ht="125.25" customHeight="1" x14ac:dyDescent="0.25">
      <c r="A16" s="191" t="s">
        <v>646</v>
      </c>
      <c r="B16" s="138" t="s">
        <v>668</v>
      </c>
      <c r="C16" s="25" t="s">
        <v>420</v>
      </c>
      <c r="D16" s="10" t="s">
        <v>246</v>
      </c>
      <c r="E16" s="28"/>
      <c r="F16" s="28"/>
      <c r="G16" s="28"/>
      <c r="H16" s="28"/>
      <c r="I16" s="28"/>
      <c r="J16" s="28"/>
      <c r="K16" s="27"/>
      <c r="L16" s="27"/>
      <c r="M16" s="27"/>
      <c r="N16" s="27"/>
      <c r="O16" s="27"/>
      <c r="P16" s="27"/>
      <c r="Q16" s="14" t="s">
        <v>97</v>
      </c>
      <c r="R16" s="14" t="s">
        <v>257</v>
      </c>
      <c r="S16" s="151">
        <v>1</v>
      </c>
      <c r="T16" s="56" t="s">
        <v>625</v>
      </c>
    </row>
    <row r="17" spans="1:20" ht="96.75" customHeight="1" x14ac:dyDescent="0.25">
      <c r="A17" s="191"/>
      <c r="B17" s="24" t="s">
        <v>47</v>
      </c>
      <c r="C17" s="121" t="s">
        <v>46</v>
      </c>
      <c r="D17" s="121" t="s">
        <v>49</v>
      </c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22" t="s">
        <v>51</v>
      </c>
      <c r="R17" s="122" t="s">
        <v>52</v>
      </c>
      <c r="S17" s="20" t="s">
        <v>477</v>
      </c>
      <c r="T17" s="56"/>
    </row>
    <row r="18" spans="1:20" ht="102" x14ac:dyDescent="0.25">
      <c r="A18" s="191"/>
      <c r="B18" s="182" t="s">
        <v>37</v>
      </c>
      <c r="C18" s="7" t="s">
        <v>17</v>
      </c>
      <c r="D18" s="7" t="s">
        <v>23</v>
      </c>
      <c r="E18" s="28"/>
      <c r="F18" s="28"/>
      <c r="G18" s="28"/>
      <c r="H18" s="28"/>
      <c r="I18" s="28"/>
      <c r="J18" s="28"/>
      <c r="K18" s="27"/>
      <c r="L18" s="27"/>
      <c r="M18" s="27"/>
      <c r="N18" s="27"/>
      <c r="O18" s="27"/>
      <c r="P18" s="27"/>
      <c r="Q18" s="15" t="s">
        <v>28</v>
      </c>
      <c r="R18" s="15" t="s">
        <v>396</v>
      </c>
      <c r="S18" s="151">
        <v>1</v>
      </c>
      <c r="T18" s="56" t="s">
        <v>626</v>
      </c>
    </row>
    <row r="19" spans="1:20" ht="89.25" x14ac:dyDescent="0.25">
      <c r="A19" s="191"/>
      <c r="B19" s="235"/>
      <c r="C19" s="7" t="s">
        <v>54</v>
      </c>
      <c r="D19" s="7" t="s">
        <v>53</v>
      </c>
      <c r="E19" s="27"/>
      <c r="F19" s="27"/>
      <c r="G19" s="27"/>
      <c r="H19" s="27"/>
      <c r="I19" s="27"/>
      <c r="J19" s="28"/>
      <c r="K19" s="27"/>
      <c r="L19" s="27"/>
      <c r="M19" s="27"/>
      <c r="N19" s="27"/>
      <c r="O19" s="27"/>
      <c r="P19" s="27"/>
      <c r="Q19" s="53" t="s">
        <v>55</v>
      </c>
      <c r="R19" s="42" t="s">
        <v>73</v>
      </c>
      <c r="S19" s="153">
        <v>0.21</v>
      </c>
      <c r="T19" s="56" t="s">
        <v>627</v>
      </c>
    </row>
    <row r="20" spans="1:20" ht="76.5" x14ac:dyDescent="0.25">
      <c r="A20" s="191"/>
      <c r="B20" s="235"/>
      <c r="C20" s="9" t="s">
        <v>18</v>
      </c>
      <c r="D20" s="7" t="s">
        <v>25</v>
      </c>
      <c r="E20" s="31"/>
      <c r="F20" s="31"/>
      <c r="G20" s="31"/>
      <c r="H20" s="31"/>
      <c r="I20" s="31"/>
      <c r="J20" s="33"/>
      <c r="K20" s="31"/>
      <c r="L20" s="31"/>
      <c r="M20" s="31"/>
      <c r="N20" s="31"/>
      <c r="O20" s="31"/>
      <c r="P20" s="31"/>
      <c r="Q20" s="8" t="s">
        <v>421</v>
      </c>
      <c r="R20" s="8" t="s">
        <v>39</v>
      </c>
      <c r="S20" s="151">
        <v>1</v>
      </c>
      <c r="T20" s="56" t="s">
        <v>628</v>
      </c>
    </row>
    <row r="21" spans="1:20" ht="63.75" customHeight="1" x14ac:dyDescent="0.25">
      <c r="A21" s="191"/>
      <c r="B21" s="235"/>
      <c r="C21" s="23" t="s">
        <v>19</v>
      </c>
      <c r="D21" s="35" t="s">
        <v>26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14" t="s">
        <v>50</v>
      </c>
      <c r="R21" s="15" t="s">
        <v>382</v>
      </c>
      <c r="S21" s="153">
        <v>0</v>
      </c>
      <c r="T21" s="56" t="s">
        <v>629</v>
      </c>
    </row>
    <row r="22" spans="1:20" ht="89.25" customHeight="1" x14ac:dyDescent="0.25">
      <c r="A22" s="191"/>
      <c r="B22" s="21" t="s">
        <v>20</v>
      </c>
      <c r="C22" s="21" t="s">
        <v>250</v>
      </c>
      <c r="D22" s="10" t="s">
        <v>247</v>
      </c>
      <c r="E22" s="116"/>
      <c r="F22" s="116"/>
      <c r="G22" s="116"/>
      <c r="H22" s="116"/>
      <c r="I22" s="116"/>
      <c r="J22" s="28"/>
      <c r="K22" s="27"/>
      <c r="L22" s="27"/>
      <c r="M22" s="27"/>
      <c r="N22" s="27"/>
      <c r="O22" s="27"/>
      <c r="P22" s="27"/>
      <c r="Q22" s="14" t="s">
        <v>253</v>
      </c>
      <c r="R22" s="15" t="s">
        <v>258</v>
      </c>
      <c r="S22" s="151">
        <v>1</v>
      </c>
      <c r="T22" s="56" t="s">
        <v>631</v>
      </c>
    </row>
    <row r="23" spans="1:20" ht="111.75" customHeight="1" x14ac:dyDescent="0.25">
      <c r="A23" s="191"/>
      <c r="B23" s="208" t="s">
        <v>44</v>
      </c>
      <c r="C23" s="8" t="s">
        <v>36</v>
      </c>
      <c r="D23" s="10" t="s">
        <v>33</v>
      </c>
      <c r="E23" s="28"/>
      <c r="F23" s="28"/>
      <c r="G23" s="28"/>
      <c r="H23" s="28"/>
      <c r="I23" s="28"/>
      <c r="J23" s="28"/>
      <c r="K23" s="27"/>
      <c r="L23" s="27"/>
      <c r="M23" s="27"/>
      <c r="N23" s="27"/>
      <c r="O23" s="27"/>
      <c r="P23" s="27"/>
      <c r="Q23" s="8" t="s">
        <v>35</v>
      </c>
      <c r="R23" s="14" t="s">
        <v>48</v>
      </c>
      <c r="S23" s="151">
        <v>1</v>
      </c>
      <c r="T23" s="62" t="s">
        <v>630</v>
      </c>
    </row>
    <row r="24" spans="1:20" ht="135.75" customHeight="1" x14ac:dyDescent="0.25">
      <c r="A24" s="192"/>
      <c r="B24" s="211"/>
      <c r="C24" s="16" t="s">
        <v>22</v>
      </c>
      <c r="D24" s="16" t="s">
        <v>34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14" t="s">
        <v>71</v>
      </c>
      <c r="R24" s="14" t="s">
        <v>45</v>
      </c>
      <c r="S24" s="20" t="s">
        <v>477</v>
      </c>
      <c r="T24" s="64"/>
    </row>
    <row r="29" spans="1:20" x14ac:dyDescent="0.25">
      <c r="A29" s="6" t="s">
        <v>13</v>
      </c>
      <c r="B29" t="s">
        <v>14</v>
      </c>
      <c r="Q29" s="6" t="s">
        <v>15</v>
      </c>
    </row>
    <row r="31" spans="1:20" ht="27" customHeight="1" x14ac:dyDescent="0.25">
      <c r="A31" s="184" t="s">
        <v>679</v>
      </c>
      <c r="B31" s="185"/>
      <c r="C31" s="186"/>
      <c r="D31" s="1"/>
      <c r="E31" s="11"/>
      <c r="F31" s="1"/>
      <c r="G31" s="1"/>
      <c r="H31" s="1"/>
    </row>
    <row r="32" spans="1:20" x14ac:dyDescent="0.25">
      <c r="A32" s="187" t="s">
        <v>678</v>
      </c>
      <c r="B32" s="187"/>
      <c r="C32" s="17" t="s">
        <v>5</v>
      </c>
      <c r="D32" s="1"/>
      <c r="E32" s="11"/>
      <c r="F32" s="1"/>
      <c r="G32" s="1"/>
      <c r="H32" s="1"/>
    </row>
    <row r="33" spans="1:8" ht="36" customHeight="1" x14ac:dyDescent="0.25">
      <c r="A33" s="233" t="s">
        <v>644</v>
      </c>
      <c r="B33" s="234"/>
      <c r="C33" s="150">
        <f>+AVERAGE(S11,S13,S14,S15)</f>
        <v>1</v>
      </c>
      <c r="D33" s="1"/>
      <c r="E33" s="11"/>
      <c r="F33" s="1"/>
      <c r="G33" s="1"/>
      <c r="H33" s="1"/>
    </row>
    <row r="34" spans="1:8" ht="36.75" customHeight="1" x14ac:dyDescent="0.25">
      <c r="A34" s="233" t="s">
        <v>672</v>
      </c>
      <c r="B34" s="234"/>
      <c r="C34" s="19"/>
      <c r="D34" s="12"/>
      <c r="E34" s="13"/>
      <c r="F34" s="12"/>
      <c r="G34" s="12"/>
      <c r="H34" s="12"/>
    </row>
    <row r="35" spans="1:8" x14ac:dyDescent="0.25">
      <c r="A35" s="188" t="s">
        <v>646</v>
      </c>
      <c r="B35" s="188"/>
      <c r="C35" s="155">
        <f>+AVERAGE(S12,S16,S17,S18,S19,S20,S21,S22,S23,S24)</f>
        <v>0.77625</v>
      </c>
      <c r="D35" s="1"/>
      <c r="E35" s="13"/>
      <c r="F35" s="1"/>
      <c r="G35" s="1"/>
      <c r="H35" s="1"/>
    </row>
    <row r="36" spans="1:8" ht="15" customHeight="1" x14ac:dyDescent="0.25">
      <c r="A36" s="179" t="s">
        <v>32</v>
      </c>
      <c r="B36" s="179"/>
      <c r="C36" s="150">
        <f>+AVERAGE(C33:C35)</f>
        <v>0.88812500000000005</v>
      </c>
      <c r="D36" s="1"/>
      <c r="E36" s="11"/>
      <c r="F36" s="1"/>
      <c r="G36" s="1"/>
      <c r="H36" s="1"/>
    </row>
  </sheetData>
  <mergeCells count="27">
    <mergeCell ref="A35:B35"/>
    <mergeCell ref="A36:B36"/>
    <mergeCell ref="A34:B34"/>
    <mergeCell ref="R9:R10"/>
    <mergeCell ref="S9:S10"/>
    <mergeCell ref="C12:C14"/>
    <mergeCell ref="B18:B21"/>
    <mergeCell ref="A31:C31"/>
    <mergeCell ref="A32:B32"/>
    <mergeCell ref="A33:B33"/>
    <mergeCell ref="T9:T10"/>
    <mergeCell ref="B23:B24"/>
    <mergeCell ref="A9:A10"/>
    <mergeCell ref="B9:B10"/>
    <mergeCell ref="C9:C10"/>
    <mergeCell ref="D9:D10"/>
    <mergeCell ref="E9:P9"/>
    <mergeCell ref="Q9:Q10"/>
    <mergeCell ref="A13:A15"/>
    <mergeCell ref="A16:A24"/>
    <mergeCell ref="A1:D4"/>
    <mergeCell ref="E1:R1"/>
    <mergeCell ref="S1:T1"/>
    <mergeCell ref="E2:R2"/>
    <mergeCell ref="S2:T2"/>
    <mergeCell ref="E3:R4"/>
    <mergeCell ref="S3:T4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CONSULTA EXTERNA</vt:lpstr>
      <vt:lpstr>URGENCIAS</vt:lpstr>
      <vt:lpstr>UCI NEONATAL</vt:lpstr>
      <vt:lpstr>UCI ADULTOS</vt:lpstr>
      <vt:lpstr>QUIROFANO </vt:lpstr>
      <vt:lpstr>ESTERILIZACION</vt:lpstr>
      <vt:lpstr>INTERNACION</vt:lpstr>
      <vt:lpstr>TRASLADO ASISTENCIAL</vt:lpstr>
      <vt:lpstr>IMAGENOLOGIA</vt:lpstr>
      <vt:lpstr>LABORATORIO</vt:lpstr>
      <vt:lpstr>REHABILITACION</vt:lpstr>
      <vt:lpstr>PETRATRANSFUSIONAL</vt:lpstr>
      <vt:lpstr>FARMACIA</vt:lpstr>
      <vt:lpstr>SEGURIDAD DEL PACIENTE </vt:lpstr>
      <vt:lpstr>EVALUACIÓN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Galindez</dc:creator>
  <cp:lastModifiedBy>Garantia de la Calidad</cp:lastModifiedBy>
  <cp:lastPrinted>2021-08-12T19:38:56Z</cp:lastPrinted>
  <dcterms:created xsi:type="dcterms:W3CDTF">2014-09-03T19:46:31Z</dcterms:created>
  <dcterms:modified xsi:type="dcterms:W3CDTF">2025-11-04T14:34:53Z</dcterms:modified>
</cp:coreProperties>
</file>